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<sst xmlns="http://schemas.openxmlformats.org/spreadsheetml/2006/main" count="162" uniqueCount="149">
  <si>
    <t>ГРК</t>
  </si>
  <si>
    <t>КПК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</si>
  <si>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</si>
  <si>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</si>
  <si>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</si>
  <si>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</si>
  <si>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</si>
  <si>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</si>
  <si>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</si>
  <si>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</si>
  <si>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</si>
  <si>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</si>
  <si>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</si>
  <si>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</si>
  <si>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2610 Субсидії та поточні трансферти підприємствам (установам, організаціям)</t>
  </si>
  <si>
    <t xml:space="preserve"> 2620 Поточні трансферти органам державного управління інших рівнів</t>
  </si>
  <si>
    <t>2730 Інші виплати населенню</t>
  </si>
  <si>
    <t>2800 Інші поточні видатки</t>
  </si>
  <si>
    <t>зміни за рахунок</t>
  </si>
  <si>
    <t>внутрішні</t>
  </si>
  <si>
    <t>Всього</t>
  </si>
  <si>
    <t>06 упавління освіти</t>
  </si>
  <si>
    <t>08 упавління соцзахисту</t>
  </si>
  <si>
    <t>10 управління культури</t>
  </si>
  <si>
    <t>11 відділ фізичної культури і спорту</t>
  </si>
  <si>
    <t>12 управління регіонального розвитку і ЖКГ (Борова)</t>
  </si>
  <si>
    <t>14 управліннярозвитку територій і благоустрою</t>
  </si>
  <si>
    <t>37 фінупарвління</t>
  </si>
  <si>
    <t>КЕКВ Загальний фонд</t>
  </si>
  <si>
    <t>КЕКВ спеціальний фонд</t>
  </si>
  <si>
    <t>Разом ЗФ+СФ</t>
  </si>
  <si>
    <t>3110 Придбання обладнання і предметів довгострокового користування</t>
  </si>
  <si>
    <t>3132 Капітальний ремонт інших об'єктів</t>
  </si>
  <si>
    <t>3210 Капітальні трансферти підприємствам (установам, організаціям)</t>
  </si>
  <si>
    <t>0160 Керівництво і управління у відповідній сфері у містах (місті Києві), селищах, селах, територіальних громадах</t>
  </si>
  <si>
    <t>1025 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</si>
  <si>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0160 "Керівництво і управління у відповідній сфері у містах (місті Києві), селищах, селах, територіальних громадах"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</si>
  <si>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</si>
  <si>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</si>
  <si>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</si>
  <si>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2270 
Оплата комунальних послуг та енергоносіїв</t>
  </si>
  <si>
    <t>пояснення видатків загального фонду</t>
  </si>
  <si>
    <t>всього видатки загального фонду</t>
  </si>
  <si>
    <t>всього видатки спеціального фонду</t>
  </si>
  <si>
    <t>назва КДК</t>
  </si>
  <si>
    <t>загальний фонд</t>
  </si>
  <si>
    <t>Всього по ГРК 02</t>
  </si>
  <si>
    <t>Всього по ГРК 06</t>
  </si>
  <si>
    <t>Всього по ГРК 08</t>
  </si>
  <si>
    <t>Всього по ГРК 10</t>
  </si>
  <si>
    <t>Всього по ГРК 14</t>
  </si>
  <si>
    <t>Всього по ГРК 37</t>
  </si>
  <si>
    <t>Всього видатки</t>
  </si>
  <si>
    <t>9800 Субвенція з місцевого бюджету державному бюджету на виконання програм соціально-економічного розвитку регіонів</t>
  </si>
  <si>
    <t>1141 Забезпечення діяльності інших закладів у сфері освіти</t>
  </si>
  <si>
    <t>Начальник фінуправління</t>
  </si>
  <si>
    <t>6020 Забезпечення функціонування підприємств, установ та організацій, що виробляють, виконують та/або надають житлово-комунальні послуги</t>
  </si>
  <si>
    <t>1010 Надання дошкільної освіти</t>
  </si>
  <si>
    <t>2010 Багатопрофільна стаціонарна медична допомога населенню</t>
  </si>
  <si>
    <t>7670 Внески до статутного капіталу суб’єктів господарювання</t>
  </si>
  <si>
    <t>3142 Реконструкція та реставрація інших об'єктів</t>
  </si>
  <si>
    <t>3122 Капітальне будівництво (придбання) інших об'єктів</t>
  </si>
  <si>
    <t>5041 Утримання та фінансова підтримка спортивних споруд</t>
  </si>
  <si>
    <t>6030 Організація благоустрою населених пунктів</t>
  </si>
  <si>
    <t>1021 Надання загальної середньої освіти закладами загальної середньої освіти</t>
  </si>
  <si>
    <t>1070 Надання позашкільної освіти закладами позашкільної освіти, заходи із позашкільної роботи з дітьми</t>
  </si>
  <si>
    <t>8240 Заходи та роботи з територіальної оборони</t>
  </si>
  <si>
    <t>1142 Інші програми та заходи у сфері освіти</t>
  </si>
  <si>
    <t>1151 Забезпечення діяльності інклюзивно-ресурсних центрів за рахунок коштів місцевого бюджету</t>
  </si>
  <si>
    <t>1160 Забезпечення діяльності центрів професійного розвитку педагогічних працівників</t>
  </si>
  <si>
    <t>4081 Забезпечення діяльності інших закладів в галузі культури і мистецтва</t>
  </si>
  <si>
    <t>3242 Інші заходи у сфері соціального захисту і соціального забезпечення</t>
  </si>
  <si>
    <t>4060 Забезпечення діяльності палаців i будинків культури, клубів, центрів дозвілля та iнших клубних закладів</t>
  </si>
  <si>
    <t>4030 Забезпечення діяльності бібліотек</t>
  </si>
  <si>
    <t>4040 Забезпечення діяльності музеїв i виставок</t>
  </si>
  <si>
    <t>7622 Реалізація програм і заходів в галузі туризму та курортів</t>
  </si>
  <si>
    <t>4082 Інші заходи в галузі культури і мистецтва</t>
  </si>
  <si>
    <t>1080 Надання спеціалізованої освіти мистецькими школами</t>
  </si>
  <si>
    <t>3133 Інші заходи та заклади молодіжної політики</t>
  </si>
  <si>
    <t>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</si>
  <si>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Л. Цедзінська</t>
  </si>
  <si>
    <t>від 20.12.2022 року № 161-ХХХІІІ-VIІI “Про місцевий бюджет  Фастівської міської територіальної громади на 2023 рік”</t>
  </si>
  <si>
    <t>1. До доходної  частини міського бюджету на 2023 рік, в т.ч.:</t>
  </si>
  <si>
    <t>КДК</t>
  </si>
  <si>
    <t>Субвенції/дотація</t>
  </si>
  <si>
    <t>5031Утримання та навчально-тренувальна робота комунальних дитячо-юнацьких спортивних шкіл</t>
  </si>
  <si>
    <t>5011 Проведення навчально-тренувальних зборів і змагань з олімпійських видів спорту</t>
  </si>
  <si>
    <t>5012 Проведення навчально-тренувальних зборів і змагань з неолімпійських видів спорту</t>
  </si>
  <si>
    <t>5049 Виконання окремих заходів з реалізації соціального проекту «Активні парки - локації здорової України»</t>
  </si>
  <si>
    <t>Всього по ГРК 11</t>
  </si>
  <si>
    <t>3220 Капітальні трансферти органам державного управління інших рівні</t>
  </si>
  <si>
    <t>6011 Експлуатація та технічне обслуговування житлового фонду</t>
  </si>
  <si>
    <t>Всього по ГРК 12</t>
  </si>
  <si>
    <t>8710 Резервний фонд місцевого бюджету</t>
  </si>
  <si>
    <t>9000 Нерозподілені видатки</t>
  </si>
  <si>
    <t>7322 Будівництво медичних установ та закладів</t>
  </si>
  <si>
    <t>7130 Здійснення заходів із землеустрою</t>
  </si>
  <si>
    <t>7350 Розроблення схем планування та забудови територій (містобудівної документації)</t>
  </si>
  <si>
    <t>7310 Будівництво об'єктів житлово-комунального господарства</t>
  </si>
  <si>
    <t>3222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</si>
  <si>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9150 Інші дотації з місцевого бюджету</t>
  </si>
  <si>
    <t>спеціальний фонд</t>
  </si>
  <si>
    <t>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</si>
  <si>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3223 Грошова  компенсація за належні для отримання жилі приміщення для сімей  учасників бойових дій на території інших держав,</t>
  </si>
  <si>
    <t>0180 Інша діяльність у сфері державного управління</t>
  </si>
  <si>
    <t>2. До видаткової  частини міського бюджету на 2023 рік, в т.ч. по розпорядниках:</t>
  </si>
  <si>
    <t>назва об'єкту спеціального фонду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</si>
  <si>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</si>
  <si>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41057700</t>
  </si>
  <si>
    <t>5031 Утримання та навчально-тренувальна робота комунальних дитячо-юнацьких спортивних шкіл</t>
  </si>
  <si>
    <t>41050400</t>
  </si>
  <si>
    <t>41051000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</si>
  <si>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</si>
  <si>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</si>
  <si>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3221Грошова компенсація за належні для отримання жилі приміщення для сімей осіб, визначених пунктами 2 – 5 частини першої статті 101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</si>
  <si>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1272Реалізація заходів за рахунок освітної субвенції з державного бюджету місцевим бюджетам (за спеціальним фондом державного бюджету)</t>
  </si>
  <si>
    <t>1271Співфінансування заходів, що реалізуються за рахунок освітної субвенції з державного бюджету місцевими бюджетам (за спеціальним фондом державного бюджету)</t>
  </si>
  <si>
    <t>Субвенція з державного бюджету місцевим бюджетам на реалізацію проектів в рамках Програми з відновлення України</t>
  </si>
  <si>
    <t>41033100</t>
  </si>
  <si>
    <t>7381 Реалізація проектів в рамках Програми з відновлення України</t>
  </si>
  <si>
    <t>придбання громадських вбиралень</t>
  </si>
  <si>
    <t>придбання обладнання і предметів довгострокового користування</t>
  </si>
  <si>
    <t>8130 Забезпечення діяльності місцевої та добровільної пожежної охорони</t>
  </si>
  <si>
    <t>залишок на початок року (дотація)</t>
  </si>
  <si>
    <t>закупівля засобів навчання для навчальних кабінетів ЗЗСО</t>
  </si>
  <si>
    <t>Капітальний ремонт головного лікувального корпусу КНП "Фастівська БЛІЛ" по вул. Героїв Чорнобиля, 17 в м. Фастів Київської області</t>
  </si>
  <si>
    <t xml:space="preserve">Реконструкція каналізаційних  очисних споруд КП ФМР "Фастівводоканал", м.Фастів Київської області </t>
  </si>
  <si>
    <t>Будівництво захисної споруди цивільного захисту (укриття)  для учасників освітнього процесу Фастівського ліцею №1 Фастівської міської ради Київської області за адресою: вул. Героїв Чорнобиля, 9, м.Фастів, Київської області(2025)</t>
  </si>
  <si>
    <t>7321 Будівництво освітніх установ та закладів</t>
  </si>
  <si>
    <t>закупівля засобів навчання для навчальних кабінетів ЗЗСО (співфінансування субвенції)</t>
  </si>
  <si>
    <t>Капітальний ремонт електромережі в протирадіаційному укритті Малоснітинського академічного ліцею ФМР Київської області за адресою: вул. Гагаріна,117с. Мала Снітинка, Фастівського р-н., Київської обл.</t>
  </si>
  <si>
    <t>Капітальний ремонт мереж електрозабезпечення підвального приміщення в  Малоснітинському академічного ліцею ФМР Київської області за адресою: вул. Гагаріна,117с. Мала Снітинка, Фастівського р-н., Київської обл.</t>
  </si>
  <si>
    <t>придбання предметів довгострокового користування</t>
  </si>
  <si>
    <t>Будівництво захисної споруди цивільного захисту (укриття) для учасників освітнього процесу  Фастівського ліцею № 3 Фастівської  міської ради Київської області за адресою: вул. С. Васильченка, 21, м. Фастів, Київської області(2031)</t>
  </si>
  <si>
    <t>Будівництво захисної споруди цивільного захисту (укриття)  для учасників освітнього процесу Борівського академічного ліцею Фастівської міської ради Київської області за адресою: вул.Миру, 36, смт. Борова, Фастівського р-ну, Київської області(2024)</t>
  </si>
  <si>
    <t>2282 Окремі заходи по реалізації державних (регіональних) програм, не віднесені до заходів розвитку</t>
  </si>
  <si>
    <t>Погашення  лізингових  платежів</t>
  </si>
  <si>
    <t>пристрій безперебійного живлення</t>
  </si>
  <si>
    <t>6012 Забезпечення діяльності з виробництва, транспортування, постачання теплової енергії</t>
  </si>
  <si>
    <t>КП ФМР Господар</t>
  </si>
  <si>
    <t>«Встановлення когенераційної установки на території  КНП ФМР «Фастівська багатопрофільна лікарня інтенсивного лікування  потужністю 638 кВт відкритого типу» на території КНП ФМР «Фастівська БЛІЛ»  за адресою: вул.Г.Чорнобиля, 28 у місті Фастові</t>
  </si>
  <si>
    <t>поточні видатки для реалізації проекту встановлення когенераційної установки</t>
  </si>
  <si>
    <t>субвенція</t>
  </si>
  <si>
    <t>мат.допомога</t>
  </si>
  <si>
    <t>КП ФМР Фастів-благоустрій</t>
  </si>
  <si>
    <t>2281 Дослідження і розробки, окремі заходи розвитку по реалізації державних (регіональних) програм</t>
  </si>
  <si>
    <t>Розроблення звіту Страрегічної оцінки проекту документу державнго планування Генеральних планів с. Веприк, с. Млинок</t>
  </si>
  <si>
    <t xml:space="preserve"> Придбання обладнання і предметів довгострокового користування</t>
  </si>
  <si>
    <t>Капітальний ремонт та влаштування вентиліції закладу дошкільної освіти (ясла-садок) загального розвитку "Теремок" ФМР Київської області за адресою вул. Героїв Чорнобиля, 13, м. Фастів, Київської області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</si>
</sst>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  <numFmt numFmtId="180" formatCode="_-* #,##0.0_₴_-;\-* #,##0.0_₴_-;_-* &quot;-&quot;??_₴_-;_-@_-"/>
  </numFmts>
  <fonts count="40">
    <font>
      <sz val="10"/>
      <color theme="1"/>
      <name val="Calibri"/>
      <family val="2"/>
    </font>
    <font>
      <sz val="10"/>
      <color indexed="8"/>
      <name val="Шрифт текста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9"/>
      <name val="Шрифт текста"/>
      <family val="2"/>
    </font>
    <font>
      <sz val="10"/>
      <color indexed="62"/>
      <name val="Шрифт текста"/>
      <family val="2"/>
    </font>
    <font>
      <b/>
      <sz val="10"/>
      <color indexed="63"/>
      <name val="Шрифт текста"/>
      <family val="2"/>
    </font>
    <font>
      <b/>
      <sz val="10"/>
      <color indexed="52"/>
      <name val="Шрифт текста"/>
      <family val="2"/>
    </font>
    <font>
      <b/>
      <sz val="15"/>
      <color indexed="56"/>
      <name val="Шрифт текста"/>
      <family val="2"/>
    </font>
    <font>
      <b/>
      <sz val="13"/>
      <color indexed="56"/>
      <name val="Шрифт текста"/>
      <family val="2"/>
    </font>
    <font>
      <b/>
      <sz val="11"/>
      <color indexed="56"/>
      <name val="Шрифт текста"/>
      <family val="2"/>
    </font>
    <font>
      <b/>
      <sz val="10"/>
      <color indexed="8"/>
      <name val="Шрифт текста"/>
      <family val="2"/>
    </font>
    <font>
      <b/>
      <sz val="10"/>
      <color indexed="9"/>
      <name val="Шрифт текста"/>
      <family val="2"/>
    </font>
    <font>
      <b/>
      <sz val="18"/>
      <color indexed="56"/>
      <name val="Cambria"/>
      <family val="2"/>
    </font>
    <font>
      <sz val="10"/>
      <color indexed="60"/>
      <name val="Шрифт текста"/>
      <family val="2"/>
    </font>
    <font>
      <sz val="10"/>
      <color indexed="20"/>
      <name val="Шрифт текста"/>
      <family val="2"/>
    </font>
    <font>
      <i/>
      <sz val="10"/>
      <color indexed="23"/>
      <name val="Шрифт текста"/>
      <family val="2"/>
    </font>
    <font>
      <sz val="10"/>
      <color indexed="52"/>
      <name val="Шрифт текста"/>
      <family val="2"/>
    </font>
    <font>
      <sz val="10"/>
      <color indexed="10"/>
      <name val="Шрифт текста"/>
      <family val="2"/>
    </font>
    <font>
      <sz val="10"/>
      <color indexed="17"/>
      <name val="Шрифт текста"/>
      <family val="2"/>
    </font>
    <font>
      <sz val="10"/>
      <color theme="1"/>
      <name val="Шрифт текста"/>
      <family val="2"/>
    </font>
    <font>
      <sz val="10"/>
      <color theme="0"/>
      <name val="Шрифт текста"/>
      <family val="2"/>
    </font>
    <font>
      <sz val="10"/>
      <color rgb="FF3F3F76"/>
      <name val="Шрифт текста"/>
      <family val="2"/>
    </font>
    <font>
      <b/>
      <sz val="10"/>
      <color rgb="FF3F3F3F"/>
      <name val="Шрифт текста"/>
      <family val="2"/>
    </font>
    <font>
      <b/>
      <sz val="10"/>
      <color rgb="FFFA7D00"/>
      <name val="Шрифт текста"/>
      <family val="2"/>
    </font>
    <font>
      <b/>
      <sz val="15"/>
      <color theme="3"/>
      <name val="Шрифт текста"/>
      <family val="2"/>
    </font>
    <font>
      <b/>
      <sz val="13"/>
      <color theme="3"/>
      <name val="Шрифт текста"/>
      <family val="2"/>
    </font>
    <font>
      <b/>
      <sz val="11"/>
      <color theme="3"/>
      <name val="Шрифт текста"/>
      <family val="2"/>
    </font>
    <font>
      <b/>
      <sz val="10"/>
      <color theme="1"/>
      <name val="Шрифт текста"/>
      <family val="2"/>
    </font>
    <font>
      <b/>
      <sz val="10"/>
      <color theme="0"/>
      <name val="Шрифт текста"/>
      <family val="2"/>
    </font>
    <font>
      <b/>
      <sz val="18"/>
      <color theme="3"/>
      <name val="Cambria"/>
      <family val="2"/>
    </font>
    <font>
      <sz val="10"/>
      <color rgb="FF9C6500"/>
      <name val="Шрифт текста"/>
      <family val="2"/>
    </font>
    <font>
      <sz val="10"/>
      <color rgb="FF9C0006"/>
      <name val="Шрифт текста"/>
      <family val="2"/>
    </font>
    <font>
      <i/>
      <sz val="10"/>
      <color rgb="FF7F7F7F"/>
      <name val="Шрифт текста"/>
      <family val="2"/>
    </font>
    <font>
      <sz val="10"/>
      <color rgb="FFFA7D00"/>
      <name val="Шрифт текста"/>
      <family val="2"/>
    </font>
    <font>
      <sz val="10"/>
      <color rgb="FFFF0000"/>
      <name val="Шрифт текста"/>
      <family val="2"/>
    </font>
    <font>
      <sz val="10"/>
      <color rgb="FF006100"/>
      <name val="Шрифт текста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/>
    </xf>
    <xf numFmtId="43" fontId="4" fillId="0" borderId="10" xfId="58" applyFont="1" applyBorder="1" applyAlignment="1">
      <alignment horizontal="left" wrapText="1"/>
    </xf>
    <xf numFmtId="43" fontId="4" fillId="0" borderId="10" xfId="58" applyFont="1" applyBorder="1" applyAlignment="1">
      <alignment horizontal="right" wrapText="1"/>
    </xf>
    <xf numFmtId="49" fontId="4" fillId="0" borderId="0" xfId="0" applyNumberFormat="1" applyFont="1" applyAlignment="1">
      <alignment wrapText="1"/>
    </xf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3" fontId="4" fillId="0" borderId="0" xfId="58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58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5" fillId="5" borderId="10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 wrapText="1"/>
    </xf>
    <xf numFmtId="4" fontId="3" fillId="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5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wrapText="1"/>
    </xf>
    <xf numFmtId="0" fontId="3" fillId="32" borderId="1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5" borderId="10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"/>
  <sheetViews>
    <sheetView tabSelected="1" zoomScale="70" zoomScaleNormal="70" zoomScalePageLayoutView="0" workbookViewId="0" topLeftCell="A11">
      <pane xSplit="3" ySplit="5" topLeftCell="Q32" activePane="bottomRight" state="frozen"/>
      <selection pane="topLeft" activeCell="A11" sqref="A11"/>
      <selection pane="topRight" activeCell="D11" sqref="D11"/>
      <selection pane="bottomLeft" activeCell="A16" sqref="A16"/>
      <selection pane="bottomRight" activeCell="AG35" sqref="AG35"/>
    </sheetView>
  </sheetViews>
  <sheetFormatPr defaultColWidth="9.140625" defaultRowHeight="12.75"/>
  <cols>
    <col min="1" max="1" width="13.8515625" style="8" customWidth="1"/>
    <col min="2" max="2" width="31.57421875" style="8" customWidth="1"/>
    <col min="3" max="3" width="26.57421875" style="8" customWidth="1"/>
    <col min="4" max="4" width="21.7109375" style="1" customWidth="1"/>
    <col min="5" max="5" width="20.140625" style="1" customWidth="1"/>
    <col min="6" max="6" width="21.7109375" style="1" customWidth="1"/>
    <col min="7" max="7" width="18.7109375" style="1" customWidth="1"/>
    <col min="8" max="8" width="19.8515625" style="1" customWidth="1"/>
    <col min="9" max="9" width="19.7109375" style="1" customWidth="1"/>
    <col min="10" max="10" width="27.7109375" style="1" hidden="1" customWidth="1"/>
    <col min="11" max="11" width="22.140625" style="1" customWidth="1"/>
    <col min="12" max="12" width="23.00390625" style="1" hidden="1" customWidth="1"/>
    <col min="13" max="13" width="17.28125" style="1" hidden="1" customWidth="1"/>
    <col min="14" max="14" width="18.7109375" style="1" hidden="1" customWidth="1"/>
    <col min="15" max="15" width="19.28125" style="1" hidden="1" customWidth="1"/>
    <col min="16" max="16" width="22.57421875" style="1" hidden="1" customWidth="1"/>
    <col min="17" max="17" width="21.57421875" style="1" customWidth="1"/>
    <col min="18" max="18" width="20.57421875" style="1" customWidth="1"/>
    <col min="19" max="19" width="24.140625" style="1" hidden="1" customWidth="1"/>
    <col min="20" max="20" width="20.7109375" style="1" customWidth="1"/>
    <col min="21" max="21" width="27.57421875" style="1" hidden="1" customWidth="1"/>
    <col min="22" max="22" width="22.421875" style="1" hidden="1" customWidth="1"/>
    <col min="23" max="23" width="18.00390625" style="1" hidden="1" customWidth="1"/>
    <col min="24" max="24" width="21.140625" style="1" customWidth="1"/>
    <col min="25" max="25" width="25.00390625" style="1" customWidth="1"/>
    <col min="26" max="26" width="28.00390625" style="1" hidden="1" customWidth="1"/>
    <col min="27" max="27" width="23.421875" style="1" hidden="1" customWidth="1"/>
    <col min="28" max="28" width="24.7109375" style="1" hidden="1" customWidth="1"/>
    <col min="29" max="29" width="26.7109375" style="1" hidden="1" customWidth="1"/>
    <col min="30" max="31" width="27.57421875" style="1" hidden="1" customWidth="1"/>
    <col min="32" max="32" width="24.57421875" style="1" hidden="1" customWidth="1"/>
    <col min="33" max="33" width="64.00390625" style="1" customWidth="1"/>
    <col min="34" max="34" width="27.00390625" style="1" customWidth="1"/>
    <col min="35" max="35" width="23.00390625" style="1" customWidth="1"/>
    <col min="36" max="36" width="24.57421875" style="1" customWidth="1"/>
    <col min="37" max="37" width="19.57421875" style="1" customWidth="1"/>
    <col min="38" max="16384" width="9.140625" style="1" customWidth="1"/>
  </cols>
  <sheetData>
    <row r="1" spans="1:37" ht="37.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37.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37.5" customHeight="1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7.5" customHeight="1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45.75" customHeight="1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33" customHeight="1">
      <c r="A6" s="48" t="s">
        <v>83</v>
      </c>
      <c r="B6" s="48"/>
      <c r="C6" s="48" t="s">
        <v>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2" t="s">
        <v>45</v>
      </c>
      <c r="Y6" s="2" t="s">
        <v>101</v>
      </c>
      <c r="Z6" s="2" t="s">
        <v>20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3.25" customHeight="1">
      <c r="A7" s="63" t="s">
        <v>118</v>
      </c>
      <c r="B7" s="63"/>
      <c r="C7" s="53" t="s">
        <v>117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2"/>
      <c r="Y7" s="44">
        <v>27908114</v>
      </c>
      <c r="Z7" s="7">
        <f>X7+Y7</f>
        <v>27908114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79.5" customHeight="1">
      <c r="A8" s="63" t="s">
        <v>110</v>
      </c>
      <c r="B8" s="63"/>
      <c r="C8" s="49" t="s">
        <v>112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">
        <v>138199.78</v>
      </c>
      <c r="Y8" s="6"/>
      <c r="Z8" s="7">
        <f>X8+Y8</f>
        <v>138199.78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0.25">
      <c r="A9" s="63" t="s">
        <v>111</v>
      </c>
      <c r="B9" s="63"/>
      <c r="C9" s="49" t="s">
        <v>113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7"/>
      <c r="Y9" s="6">
        <v>487658</v>
      </c>
      <c r="Z9" s="7">
        <f>X9+Y9</f>
        <v>487658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0.25">
      <c r="A10" s="63" t="s">
        <v>108</v>
      </c>
      <c r="B10" s="63"/>
      <c r="C10" s="49" t="s">
        <v>107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">
        <v>18572</v>
      </c>
      <c r="Y10" s="6"/>
      <c r="Z10" s="7">
        <f>X10+Y10</f>
        <v>18572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6.25" customHeight="1">
      <c r="A11" s="70" t="s">
        <v>20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43">
        <f>SUM(X7:X10)</f>
        <v>156771.78</v>
      </c>
      <c r="Y11" s="43">
        <f>SUM(Y7:Y10)</f>
        <v>28395772</v>
      </c>
      <c r="Z11" s="43">
        <f>SUM(Z7:Z10)</f>
        <v>28552543.78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4.5" customHeight="1">
      <c r="A12" s="51" t="s">
        <v>105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4" spans="1:37" ht="20.25">
      <c r="A14" s="58" t="s">
        <v>0</v>
      </c>
      <c r="B14" s="58" t="s">
        <v>1</v>
      </c>
      <c r="C14" s="62" t="s">
        <v>42</v>
      </c>
      <c r="D14" s="65" t="s">
        <v>28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74" t="s">
        <v>41</v>
      </c>
      <c r="Y14" s="50" t="s">
        <v>43</v>
      </c>
      <c r="Z14" s="76" t="s">
        <v>29</v>
      </c>
      <c r="AA14" s="76"/>
      <c r="AB14" s="76"/>
      <c r="AC14" s="76"/>
      <c r="AD14" s="76"/>
      <c r="AE14" s="76"/>
      <c r="AF14" s="76"/>
      <c r="AG14" s="75" t="s">
        <v>106</v>
      </c>
      <c r="AH14" s="64" t="s">
        <v>30</v>
      </c>
      <c r="AI14" s="73" t="s">
        <v>18</v>
      </c>
      <c r="AJ14" s="73"/>
      <c r="AK14" s="73"/>
    </row>
    <row r="15" spans="1:37" ht="143.25" customHeight="1">
      <c r="A15" s="58"/>
      <c r="B15" s="58"/>
      <c r="C15" s="62"/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10" t="s">
        <v>40</v>
      </c>
      <c r="L15" s="9" t="s">
        <v>9</v>
      </c>
      <c r="M15" s="9" t="s">
        <v>10</v>
      </c>
      <c r="N15" s="9" t="s">
        <v>11</v>
      </c>
      <c r="O15" s="9" t="s">
        <v>12</v>
      </c>
      <c r="P15" s="9" t="s">
        <v>13</v>
      </c>
      <c r="Q15" s="9" t="s">
        <v>135</v>
      </c>
      <c r="R15" s="9" t="s">
        <v>14</v>
      </c>
      <c r="S15" s="9" t="s">
        <v>15</v>
      </c>
      <c r="T15" s="9" t="s">
        <v>16</v>
      </c>
      <c r="U15" s="9" t="s">
        <v>17</v>
      </c>
      <c r="V15" s="9" t="s">
        <v>90</v>
      </c>
      <c r="W15" s="9" t="s">
        <v>94</v>
      </c>
      <c r="X15" s="74"/>
      <c r="Y15" s="50"/>
      <c r="Z15" s="11" t="s">
        <v>31</v>
      </c>
      <c r="AA15" s="11" t="s">
        <v>61</v>
      </c>
      <c r="AB15" s="11" t="s">
        <v>32</v>
      </c>
      <c r="AC15" s="11">
        <v>3240</v>
      </c>
      <c r="AD15" s="12" t="s">
        <v>60</v>
      </c>
      <c r="AE15" s="11" t="s">
        <v>33</v>
      </c>
      <c r="AF15" s="11" t="s">
        <v>145</v>
      </c>
      <c r="AG15" s="75"/>
      <c r="AH15" s="64"/>
      <c r="AI15" s="13" t="s">
        <v>19</v>
      </c>
      <c r="AJ15" s="13" t="s">
        <v>84</v>
      </c>
      <c r="AK15" s="13" t="s">
        <v>123</v>
      </c>
    </row>
    <row r="16" spans="1:37" ht="43.5" customHeight="1">
      <c r="A16" s="61"/>
      <c r="B16" s="20" t="s">
        <v>34</v>
      </c>
      <c r="C16" s="28">
        <f aca="true" t="shared" si="0" ref="C16:C31">SUM(D16:K16,Q16:W16)</f>
        <v>865240</v>
      </c>
      <c r="D16" s="27"/>
      <c r="E16" s="27"/>
      <c r="F16" s="27">
        <v>150000</v>
      </c>
      <c r="G16" s="27"/>
      <c r="H16" s="27"/>
      <c r="I16" s="27">
        <v>34742.24</v>
      </c>
      <c r="J16" s="27"/>
      <c r="K16" s="28">
        <f aca="true" t="shared" si="1" ref="K16:K31">SUM(L16:P16)</f>
        <v>680497.76</v>
      </c>
      <c r="L16" s="29">
        <v>568189.38</v>
      </c>
      <c r="M16" s="29">
        <v>6825.6</v>
      </c>
      <c r="N16" s="29">
        <v>202582.76</v>
      </c>
      <c r="O16" s="29">
        <v>-100000</v>
      </c>
      <c r="P16" s="29">
        <v>2900.02</v>
      </c>
      <c r="Q16" s="27"/>
      <c r="R16" s="27"/>
      <c r="S16" s="27"/>
      <c r="T16" s="27"/>
      <c r="U16" s="27"/>
      <c r="V16" s="27"/>
      <c r="W16" s="27"/>
      <c r="X16" s="34"/>
      <c r="Y16" s="45">
        <f aca="true" t="shared" si="2" ref="Y16:Y23">SUM(Z16:AF16)</f>
        <v>0</v>
      </c>
      <c r="Z16" s="15"/>
      <c r="AA16" s="15"/>
      <c r="AB16" s="15"/>
      <c r="AC16" s="15"/>
      <c r="AD16" s="15"/>
      <c r="AE16" s="15"/>
      <c r="AF16" s="15"/>
      <c r="AG16" s="34"/>
      <c r="AH16" s="41">
        <f aca="true" t="shared" si="3" ref="AH16:AH31">C16+Y16</f>
        <v>865240</v>
      </c>
      <c r="AI16" s="27">
        <f aca="true" t="shared" si="4" ref="AI16:AI30">AH16</f>
        <v>865240</v>
      </c>
      <c r="AJ16" s="27"/>
      <c r="AK16" s="27"/>
    </row>
    <row r="17" spans="1:37" ht="69" customHeight="1">
      <c r="A17" s="61"/>
      <c r="B17" s="20" t="s">
        <v>104</v>
      </c>
      <c r="C17" s="28">
        <f t="shared" si="0"/>
        <v>-100000</v>
      </c>
      <c r="D17" s="27"/>
      <c r="E17" s="27"/>
      <c r="F17" s="27">
        <v>-100000</v>
      </c>
      <c r="G17" s="27"/>
      <c r="H17" s="27"/>
      <c r="I17" s="27"/>
      <c r="J17" s="27"/>
      <c r="K17" s="28">
        <f t="shared" si="1"/>
        <v>0</v>
      </c>
      <c r="L17" s="29"/>
      <c r="M17" s="29"/>
      <c r="N17" s="29"/>
      <c r="O17" s="29"/>
      <c r="P17" s="29"/>
      <c r="Q17" s="27"/>
      <c r="R17" s="27"/>
      <c r="S17" s="27"/>
      <c r="T17" s="27"/>
      <c r="U17" s="27"/>
      <c r="V17" s="27"/>
      <c r="W17" s="27"/>
      <c r="X17" s="36"/>
      <c r="Y17" s="45">
        <f t="shared" si="2"/>
        <v>0</v>
      </c>
      <c r="Z17" s="15"/>
      <c r="AA17" s="15"/>
      <c r="AB17" s="15"/>
      <c r="AC17" s="15"/>
      <c r="AD17" s="15"/>
      <c r="AE17" s="15"/>
      <c r="AF17" s="15"/>
      <c r="AG17" s="36"/>
      <c r="AH17" s="41">
        <f t="shared" si="3"/>
        <v>-100000</v>
      </c>
      <c r="AI17" s="27">
        <f t="shared" si="4"/>
        <v>-100000</v>
      </c>
      <c r="AJ17" s="27"/>
      <c r="AK17" s="27"/>
    </row>
    <row r="18" spans="1:37" ht="72" customHeight="1" hidden="1">
      <c r="A18" s="61"/>
      <c r="B18" s="20" t="s">
        <v>58</v>
      </c>
      <c r="C18" s="28">
        <f t="shared" si="0"/>
        <v>0</v>
      </c>
      <c r="D18" s="27"/>
      <c r="E18" s="27"/>
      <c r="F18" s="27"/>
      <c r="G18" s="27"/>
      <c r="H18" s="27"/>
      <c r="I18" s="27"/>
      <c r="J18" s="27"/>
      <c r="K18" s="28">
        <f t="shared" si="1"/>
        <v>0</v>
      </c>
      <c r="L18" s="29"/>
      <c r="M18" s="29"/>
      <c r="N18" s="29"/>
      <c r="O18" s="29"/>
      <c r="P18" s="29"/>
      <c r="Q18" s="27"/>
      <c r="R18" s="27"/>
      <c r="S18" s="27"/>
      <c r="T18" s="27"/>
      <c r="U18" s="27"/>
      <c r="V18" s="27"/>
      <c r="W18" s="27"/>
      <c r="X18" s="36"/>
      <c r="Y18" s="45">
        <f t="shared" si="2"/>
        <v>0</v>
      </c>
      <c r="Z18" s="15"/>
      <c r="AA18" s="15"/>
      <c r="AB18" s="15"/>
      <c r="AC18" s="15"/>
      <c r="AD18" s="15"/>
      <c r="AE18" s="15"/>
      <c r="AF18" s="15"/>
      <c r="AG18" s="36"/>
      <c r="AH18" s="41">
        <f t="shared" si="3"/>
        <v>0</v>
      </c>
      <c r="AI18" s="27">
        <f>AH18</f>
        <v>0</v>
      </c>
      <c r="AJ18" s="27"/>
      <c r="AK18" s="27"/>
    </row>
    <row r="19" spans="1:37" ht="89.25" customHeight="1">
      <c r="A19" s="61"/>
      <c r="B19" s="20" t="s">
        <v>79</v>
      </c>
      <c r="C19" s="28">
        <f t="shared" si="0"/>
        <v>-200000</v>
      </c>
      <c r="D19" s="27"/>
      <c r="E19" s="27"/>
      <c r="F19" s="27"/>
      <c r="G19" s="27"/>
      <c r="H19" s="27"/>
      <c r="I19" s="27"/>
      <c r="J19" s="27"/>
      <c r="K19" s="28">
        <f t="shared" si="1"/>
        <v>0</v>
      </c>
      <c r="L19" s="29"/>
      <c r="M19" s="29"/>
      <c r="N19" s="29"/>
      <c r="O19" s="29"/>
      <c r="P19" s="29"/>
      <c r="Q19" s="27">
        <v>-200000</v>
      </c>
      <c r="R19" s="27"/>
      <c r="S19" s="27"/>
      <c r="T19" s="27"/>
      <c r="U19" s="27"/>
      <c r="V19" s="27"/>
      <c r="W19" s="27"/>
      <c r="X19" s="36"/>
      <c r="Y19" s="45">
        <f t="shared" si="2"/>
        <v>0</v>
      </c>
      <c r="Z19" s="15"/>
      <c r="AA19" s="15"/>
      <c r="AB19" s="15"/>
      <c r="AC19" s="15"/>
      <c r="AD19" s="15"/>
      <c r="AE19" s="15"/>
      <c r="AF19" s="15"/>
      <c r="AG19" s="36"/>
      <c r="AH19" s="41">
        <f t="shared" si="3"/>
        <v>-200000</v>
      </c>
      <c r="AI19" s="27">
        <f>AH19</f>
        <v>-200000</v>
      </c>
      <c r="AJ19" s="27"/>
      <c r="AK19" s="27"/>
    </row>
    <row r="20" spans="1:37" ht="63" customHeight="1">
      <c r="A20" s="61"/>
      <c r="B20" s="20" t="s">
        <v>71</v>
      </c>
      <c r="C20" s="28">
        <f t="shared" si="0"/>
        <v>300000</v>
      </c>
      <c r="D20" s="27"/>
      <c r="E20" s="27"/>
      <c r="F20" s="27"/>
      <c r="G20" s="27"/>
      <c r="H20" s="27"/>
      <c r="I20" s="27"/>
      <c r="J20" s="27"/>
      <c r="K20" s="28">
        <f t="shared" si="1"/>
        <v>0</v>
      </c>
      <c r="L20" s="29"/>
      <c r="M20" s="29"/>
      <c r="N20" s="29"/>
      <c r="O20" s="29"/>
      <c r="P20" s="29"/>
      <c r="Q20" s="30"/>
      <c r="R20" s="30"/>
      <c r="S20" s="30"/>
      <c r="T20" s="30">
        <v>300000</v>
      </c>
      <c r="U20" s="27"/>
      <c r="V20" s="27"/>
      <c r="W20" s="27"/>
      <c r="X20" s="36" t="s">
        <v>143</v>
      </c>
      <c r="Y20" s="45">
        <f t="shared" si="2"/>
        <v>0</v>
      </c>
      <c r="Z20" s="15"/>
      <c r="AA20" s="15"/>
      <c r="AB20" s="15"/>
      <c r="AC20" s="15"/>
      <c r="AD20" s="15"/>
      <c r="AE20" s="15"/>
      <c r="AF20" s="15"/>
      <c r="AG20" s="36"/>
      <c r="AH20" s="41">
        <f t="shared" si="3"/>
        <v>300000</v>
      </c>
      <c r="AI20" s="27">
        <f t="shared" si="4"/>
        <v>300000</v>
      </c>
      <c r="AJ20" s="27"/>
      <c r="AK20" s="27"/>
    </row>
    <row r="21" spans="1:37" ht="68.25" customHeight="1" hidden="1">
      <c r="A21" s="61"/>
      <c r="B21" s="20" t="s">
        <v>91</v>
      </c>
      <c r="C21" s="28">
        <f t="shared" si="0"/>
        <v>0</v>
      </c>
      <c r="D21" s="27"/>
      <c r="E21" s="27"/>
      <c r="F21" s="27"/>
      <c r="G21" s="27"/>
      <c r="H21" s="27"/>
      <c r="I21" s="27"/>
      <c r="J21" s="27"/>
      <c r="K21" s="28">
        <f t="shared" si="1"/>
        <v>0</v>
      </c>
      <c r="L21" s="29"/>
      <c r="M21" s="29"/>
      <c r="N21" s="29"/>
      <c r="O21" s="29"/>
      <c r="P21" s="29"/>
      <c r="Q21" s="30"/>
      <c r="R21" s="30"/>
      <c r="S21" s="30"/>
      <c r="T21" s="30"/>
      <c r="U21" s="27"/>
      <c r="V21" s="27"/>
      <c r="W21" s="27"/>
      <c r="X21" s="36"/>
      <c r="Y21" s="45">
        <f t="shared" si="2"/>
        <v>0</v>
      </c>
      <c r="Z21" s="15"/>
      <c r="AA21" s="15"/>
      <c r="AB21" s="15"/>
      <c r="AC21" s="15"/>
      <c r="AD21" s="15"/>
      <c r="AE21" s="15"/>
      <c r="AF21" s="15"/>
      <c r="AG21" s="36"/>
      <c r="AH21" s="41">
        <f t="shared" si="3"/>
        <v>0</v>
      </c>
      <c r="AI21" s="27">
        <f t="shared" si="4"/>
        <v>0</v>
      </c>
      <c r="AJ21" s="27"/>
      <c r="AK21" s="27"/>
    </row>
    <row r="22" spans="1:37" ht="141" customHeight="1">
      <c r="A22" s="61"/>
      <c r="B22" s="20" t="s">
        <v>138</v>
      </c>
      <c r="C22" s="28">
        <f t="shared" si="0"/>
        <v>300000</v>
      </c>
      <c r="D22" s="27"/>
      <c r="E22" s="27"/>
      <c r="F22" s="27"/>
      <c r="G22" s="27"/>
      <c r="H22" s="27"/>
      <c r="I22" s="27"/>
      <c r="J22" s="27"/>
      <c r="K22" s="28">
        <f t="shared" si="1"/>
        <v>0</v>
      </c>
      <c r="L22" s="29"/>
      <c r="M22" s="29"/>
      <c r="N22" s="29"/>
      <c r="O22" s="29"/>
      <c r="P22" s="29"/>
      <c r="Q22" s="30"/>
      <c r="R22" s="30">
        <v>300000</v>
      </c>
      <c r="S22" s="30"/>
      <c r="T22" s="30"/>
      <c r="U22" s="27"/>
      <c r="V22" s="27"/>
      <c r="W22" s="27"/>
      <c r="X22" s="36" t="s">
        <v>141</v>
      </c>
      <c r="Y22" s="45">
        <f t="shared" si="2"/>
        <v>0</v>
      </c>
      <c r="Z22" s="15"/>
      <c r="AA22" s="15"/>
      <c r="AB22" s="15"/>
      <c r="AC22" s="15"/>
      <c r="AD22" s="15"/>
      <c r="AE22" s="15"/>
      <c r="AF22" s="15"/>
      <c r="AG22" s="36"/>
      <c r="AH22" s="41">
        <f>C22+Y22</f>
        <v>300000</v>
      </c>
      <c r="AI22" s="27">
        <f>AH22</f>
        <v>300000</v>
      </c>
      <c r="AJ22" s="27"/>
      <c r="AK22" s="27"/>
    </row>
    <row r="23" spans="1:37" ht="66" customHeight="1">
      <c r="A23" s="61"/>
      <c r="B23" s="20" t="s">
        <v>63</v>
      </c>
      <c r="C23" s="28">
        <f t="shared" si="0"/>
        <v>-92842</v>
      </c>
      <c r="D23" s="27"/>
      <c r="E23" s="27"/>
      <c r="F23" s="27"/>
      <c r="G23" s="27"/>
      <c r="H23" s="27"/>
      <c r="I23" s="27"/>
      <c r="J23" s="27"/>
      <c r="K23" s="28">
        <f t="shared" si="1"/>
        <v>0</v>
      </c>
      <c r="L23" s="29"/>
      <c r="M23" s="29"/>
      <c r="N23" s="29"/>
      <c r="O23" s="29"/>
      <c r="P23" s="29"/>
      <c r="Q23" s="30"/>
      <c r="R23" s="30">
        <v>-92842</v>
      </c>
      <c r="S23" s="30"/>
      <c r="T23" s="30"/>
      <c r="U23" s="27"/>
      <c r="V23" s="27"/>
      <c r="W23" s="27"/>
      <c r="X23" s="34"/>
      <c r="Y23" s="45">
        <f t="shared" si="2"/>
        <v>92842</v>
      </c>
      <c r="Z23" s="15"/>
      <c r="AA23" s="15"/>
      <c r="AB23" s="15"/>
      <c r="AC23" s="15"/>
      <c r="AD23" s="15"/>
      <c r="AE23" s="15">
        <v>92842</v>
      </c>
      <c r="AF23" s="15"/>
      <c r="AG23" s="36" t="s">
        <v>136</v>
      </c>
      <c r="AH23" s="41">
        <f>C23+Y23</f>
        <v>0</v>
      </c>
      <c r="AI23" s="27">
        <f t="shared" si="4"/>
        <v>0</v>
      </c>
      <c r="AJ23" s="27"/>
      <c r="AK23" s="27"/>
    </row>
    <row r="24" spans="1:37" ht="45" customHeight="1">
      <c r="A24" s="61"/>
      <c r="B24" s="20" t="s">
        <v>96</v>
      </c>
      <c r="C24" s="28">
        <f t="shared" si="0"/>
        <v>-50000</v>
      </c>
      <c r="D24" s="27"/>
      <c r="E24" s="27"/>
      <c r="F24" s="27"/>
      <c r="G24" s="27"/>
      <c r="H24" s="27"/>
      <c r="I24" s="27">
        <v>-50000</v>
      </c>
      <c r="J24" s="27"/>
      <c r="K24" s="28">
        <f t="shared" si="1"/>
        <v>0</v>
      </c>
      <c r="L24" s="29"/>
      <c r="M24" s="29"/>
      <c r="N24" s="29"/>
      <c r="O24" s="29"/>
      <c r="P24" s="29"/>
      <c r="Q24" s="27"/>
      <c r="R24" s="27"/>
      <c r="S24" s="27"/>
      <c r="T24" s="27"/>
      <c r="U24" s="27"/>
      <c r="V24" s="27"/>
      <c r="W24" s="27"/>
      <c r="X24" s="34"/>
      <c r="Y24" s="45">
        <f aca="true" t="shared" si="5" ref="Y24:Y31">SUM(Z24:AF24)</f>
        <v>0</v>
      </c>
      <c r="Z24" s="15"/>
      <c r="AA24" s="15"/>
      <c r="AB24" s="15"/>
      <c r="AC24" s="15"/>
      <c r="AD24" s="15"/>
      <c r="AE24" s="15"/>
      <c r="AF24" s="15"/>
      <c r="AG24" s="36"/>
      <c r="AH24" s="41">
        <f t="shared" si="3"/>
        <v>-50000</v>
      </c>
      <c r="AI24" s="27">
        <f t="shared" si="4"/>
        <v>-50000</v>
      </c>
      <c r="AJ24" s="27"/>
      <c r="AK24" s="27"/>
    </row>
    <row r="25" spans="1:37" ht="61.5" customHeight="1">
      <c r="A25" s="61"/>
      <c r="B25" s="59" t="s">
        <v>98</v>
      </c>
      <c r="C25" s="28">
        <f t="shared" si="0"/>
        <v>0</v>
      </c>
      <c r="D25" s="27"/>
      <c r="E25" s="27"/>
      <c r="F25" s="27"/>
      <c r="G25" s="27"/>
      <c r="H25" s="27"/>
      <c r="I25" s="27"/>
      <c r="J25" s="27"/>
      <c r="K25" s="28">
        <f t="shared" si="1"/>
        <v>0</v>
      </c>
      <c r="L25" s="29"/>
      <c r="M25" s="29"/>
      <c r="N25" s="29"/>
      <c r="O25" s="29"/>
      <c r="P25" s="29"/>
      <c r="Q25" s="27"/>
      <c r="R25" s="27"/>
      <c r="S25" s="27"/>
      <c r="T25" s="27"/>
      <c r="U25" s="27"/>
      <c r="V25" s="27"/>
      <c r="W25" s="27"/>
      <c r="X25" s="34"/>
      <c r="Y25" s="45">
        <f t="shared" si="5"/>
        <v>-2415240</v>
      </c>
      <c r="Z25" s="15"/>
      <c r="AA25" s="15"/>
      <c r="AB25" s="15"/>
      <c r="AC25" s="15"/>
      <c r="AD25" s="15"/>
      <c r="AE25" s="15">
        <f>-1500000-815240-100000</f>
        <v>-2415240</v>
      </c>
      <c r="AF25" s="15"/>
      <c r="AG25" s="36" t="s">
        <v>126</v>
      </c>
      <c r="AH25" s="41">
        <f t="shared" si="3"/>
        <v>-2415240</v>
      </c>
      <c r="AI25" s="27">
        <f t="shared" si="4"/>
        <v>-2415240</v>
      </c>
      <c r="AJ25" s="27"/>
      <c r="AK25" s="27"/>
    </row>
    <row r="26" spans="1:37" ht="133.5" customHeight="1">
      <c r="A26" s="61"/>
      <c r="B26" s="60"/>
      <c r="C26" s="28">
        <f t="shared" si="0"/>
        <v>0</v>
      </c>
      <c r="D26" s="27"/>
      <c r="E26" s="27"/>
      <c r="F26" s="27"/>
      <c r="G26" s="27"/>
      <c r="H26" s="27"/>
      <c r="I26" s="27"/>
      <c r="J26" s="27"/>
      <c r="K26" s="28">
        <f t="shared" si="1"/>
        <v>0</v>
      </c>
      <c r="L26" s="29"/>
      <c r="M26" s="29"/>
      <c r="N26" s="29"/>
      <c r="O26" s="29"/>
      <c r="P26" s="29"/>
      <c r="Q26" s="27"/>
      <c r="R26" s="27"/>
      <c r="S26" s="27"/>
      <c r="T26" s="27"/>
      <c r="U26" s="27"/>
      <c r="V26" s="27"/>
      <c r="W26" s="27"/>
      <c r="X26" s="34"/>
      <c r="Y26" s="45">
        <f t="shared" si="5"/>
        <v>1200000</v>
      </c>
      <c r="Z26" s="15"/>
      <c r="AA26" s="15"/>
      <c r="AB26" s="15"/>
      <c r="AC26" s="15"/>
      <c r="AD26" s="15"/>
      <c r="AE26" s="15">
        <v>1200000</v>
      </c>
      <c r="AF26" s="15"/>
      <c r="AG26" s="36" t="s">
        <v>140</v>
      </c>
      <c r="AH26" s="41">
        <f>C26+Y26</f>
        <v>1200000</v>
      </c>
      <c r="AI26" s="27">
        <f>AH26</f>
        <v>1200000</v>
      </c>
      <c r="AJ26" s="27"/>
      <c r="AK26" s="27"/>
    </row>
    <row r="27" spans="1:37" ht="30.75" customHeight="1" hidden="1">
      <c r="A27" s="61"/>
      <c r="B27" s="20" t="s">
        <v>95</v>
      </c>
      <c r="C27" s="28">
        <f t="shared" si="0"/>
        <v>0</v>
      </c>
      <c r="D27" s="27"/>
      <c r="E27" s="27"/>
      <c r="F27" s="27"/>
      <c r="G27" s="27"/>
      <c r="H27" s="27"/>
      <c r="I27" s="27"/>
      <c r="J27" s="27"/>
      <c r="K27" s="28">
        <f t="shared" si="1"/>
        <v>0</v>
      </c>
      <c r="L27" s="29"/>
      <c r="M27" s="29"/>
      <c r="N27" s="29"/>
      <c r="O27" s="29"/>
      <c r="P27" s="29"/>
      <c r="Q27" s="27"/>
      <c r="R27" s="27"/>
      <c r="S27" s="27"/>
      <c r="T27" s="27"/>
      <c r="U27" s="27"/>
      <c r="V27" s="27"/>
      <c r="W27" s="27"/>
      <c r="X27" s="34"/>
      <c r="Y27" s="45">
        <f t="shared" si="5"/>
        <v>0</v>
      </c>
      <c r="Z27" s="15"/>
      <c r="AA27" s="15"/>
      <c r="AB27" s="15"/>
      <c r="AC27" s="15"/>
      <c r="AD27" s="15"/>
      <c r="AE27" s="15"/>
      <c r="AF27" s="15"/>
      <c r="AG27" s="36"/>
      <c r="AH27" s="41">
        <f t="shared" si="3"/>
        <v>0</v>
      </c>
      <c r="AI27" s="27">
        <f t="shared" si="4"/>
        <v>0</v>
      </c>
      <c r="AJ27" s="27"/>
      <c r="AK27" s="27"/>
    </row>
    <row r="28" spans="1:37" ht="64.5" customHeight="1">
      <c r="A28" s="61"/>
      <c r="B28" s="20" t="s">
        <v>119</v>
      </c>
      <c r="C28" s="28">
        <f t="shared" si="0"/>
        <v>0</v>
      </c>
      <c r="D28" s="27"/>
      <c r="E28" s="27"/>
      <c r="F28" s="27"/>
      <c r="G28" s="27"/>
      <c r="H28" s="27"/>
      <c r="I28" s="27"/>
      <c r="J28" s="27"/>
      <c r="K28" s="28">
        <f t="shared" si="1"/>
        <v>0</v>
      </c>
      <c r="L28" s="29"/>
      <c r="M28" s="29"/>
      <c r="N28" s="29"/>
      <c r="O28" s="29"/>
      <c r="P28" s="29"/>
      <c r="Q28" s="27"/>
      <c r="R28" s="27"/>
      <c r="S28" s="27"/>
      <c r="T28" s="27"/>
      <c r="U28" s="27"/>
      <c r="V28" s="27"/>
      <c r="W28" s="27"/>
      <c r="X28" s="34"/>
      <c r="Y28" s="45">
        <f t="shared" si="5"/>
        <v>27908114</v>
      </c>
      <c r="Z28" s="15"/>
      <c r="AA28" s="15"/>
      <c r="AB28" s="15">
        <v>27908114</v>
      </c>
      <c r="AC28" s="15"/>
      <c r="AD28" s="15"/>
      <c r="AE28" s="15"/>
      <c r="AF28" s="15"/>
      <c r="AG28" s="36" t="s">
        <v>125</v>
      </c>
      <c r="AH28" s="41">
        <f t="shared" si="3"/>
        <v>27908114</v>
      </c>
      <c r="AI28" s="27"/>
      <c r="AJ28" s="27">
        <f>AH28</f>
        <v>27908114</v>
      </c>
      <c r="AK28" s="27"/>
    </row>
    <row r="29" spans="1:37" ht="89.25" customHeight="1">
      <c r="A29" s="61"/>
      <c r="B29" s="21" t="s">
        <v>59</v>
      </c>
      <c r="C29" s="28">
        <f t="shared" si="0"/>
        <v>0</v>
      </c>
      <c r="D29" s="27"/>
      <c r="E29" s="27"/>
      <c r="F29" s="27"/>
      <c r="G29" s="27"/>
      <c r="H29" s="27"/>
      <c r="I29" s="27"/>
      <c r="J29" s="27"/>
      <c r="K29" s="28">
        <f t="shared" si="1"/>
        <v>0</v>
      </c>
      <c r="L29" s="29"/>
      <c r="M29" s="29"/>
      <c r="N29" s="29"/>
      <c r="O29" s="29"/>
      <c r="P29" s="29"/>
      <c r="Q29" s="27"/>
      <c r="R29" s="27"/>
      <c r="S29" s="27"/>
      <c r="T29" s="27"/>
      <c r="U29" s="27"/>
      <c r="V29" s="27"/>
      <c r="W29" s="27"/>
      <c r="X29" s="34"/>
      <c r="Y29" s="45">
        <f t="shared" si="5"/>
        <v>100000</v>
      </c>
      <c r="Z29" s="15"/>
      <c r="AA29" s="15"/>
      <c r="AB29" s="15"/>
      <c r="AC29" s="15"/>
      <c r="AD29" s="15"/>
      <c r="AE29" s="15">
        <v>100000</v>
      </c>
      <c r="AF29" s="15"/>
      <c r="AG29" s="36" t="s">
        <v>144</v>
      </c>
      <c r="AH29" s="41">
        <f t="shared" si="3"/>
        <v>100000</v>
      </c>
      <c r="AI29" s="27">
        <f t="shared" si="4"/>
        <v>100000</v>
      </c>
      <c r="AJ29" s="27"/>
      <c r="AK29" s="27"/>
    </row>
    <row r="30" spans="1:37" ht="45.75" customHeight="1">
      <c r="A30" s="61"/>
      <c r="B30" s="59" t="s">
        <v>66</v>
      </c>
      <c r="C30" s="28">
        <f t="shared" si="0"/>
        <v>-100000</v>
      </c>
      <c r="D30" s="27"/>
      <c r="E30" s="27"/>
      <c r="F30" s="27">
        <v>-100000</v>
      </c>
      <c r="G30" s="27"/>
      <c r="H30" s="27"/>
      <c r="I30" s="27"/>
      <c r="J30" s="27"/>
      <c r="K30" s="28">
        <f t="shared" si="1"/>
        <v>0</v>
      </c>
      <c r="L30" s="29"/>
      <c r="M30" s="29"/>
      <c r="N30" s="29"/>
      <c r="O30" s="29"/>
      <c r="P30" s="29"/>
      <c r="Q30" s="27"/>
      <c r="R30" s="27"/>
      <c r="S30" s="27"/>
      <c r="T30" s="27"/>
      <c r="U30" s="27"/>
      <c r="V30" s="27"/>
      <c r="W30" s="27"/>
      <c r="X30" s="34"/>
      <c r="Y30" s="45"/>
      <c r="Z30" s="15"/>
      <c r="AA30" s="15"/>
      <c r="AB30" s="15"/>
      <c r="AC30" s="15"/>
      <c r="AD30" s="15"/>
      <c r="AE30" s="15"/>
      <c r="AF30" s="15"/>
      <c r="AG30" s="36"/>
      <c r="AH30" s="41">
        <f t="shared" si="3"/>
        <v>-100000</v>
      </c>
      <c r="AI30" s="27">
        <f t="shared" si="4"/>
        <v>-100000</v>
      </c>
      <c r="AJ30" s="27"/>
      <c r="AK30" s="27"/>
    </row>
    <row r="31" spans="1:37" ht="48" customHeight="1" hidden="1">
      <c r="A31" s="61"/>
      <c r="B31" s="60"/>
      <c r="C31" s="28">
        <f t="shared" si="0"/>
        <v>0</v>
      </c>
      <c r="D31" s="27"/>
      <c r="E31" s="27"/>
      <c r="F31" s="27"/>
      <c r="G31" s="27"/>
      <c r="H31" s="27"/>
      <c r="I31" s="27"/>
      <c r="J31" s="27"/>
      <c r="K31" s="28">
        <f t="shared" si="1"/>
        <v>0</v>
      </c>
      <c r="L31" s="29"/>
      <c r="M31" s="29"/>
      <c r="N31" s="29"/>
      <c r="O31" s="29"/>
      <c r="P31" s="29"/>
      <c r="Q31" s="27"/>
      <c r="R31" s="27"/>
      <c r="S31" s="27"/>
      <c r="T31" s="27"/>
      <c r="U31" s="27"/>
      <c r="V31" s="27"/>
      <c r="W31" s="27"/>
      <c r="X31" s="34"/>
      <c r="Y31" s="14">
        <f t="shared" si="5"/>
        <v>0</v>
      </c>
      <c r="Z31" s="15"/>
      <c r="AA31" s="15"/>
      <c r="AB31" s="15"/>
      <c r="AC31" s="15"/>
      <c r="AD31" s="15"/>
      <c r="AE31" s="15"/>
      <c r="AF31" s="15"/>
      <c r="AG31" s="23"/>
      <c r="AH31" s="41">
        <f t="shared" si="3"/>
        <v>0</v>
      </c>
      <c r="AI31" s="27">
        <f>AH31</f>
        <v>0</v>
      </c>
      <c r="AJ31" s="27"/>
      <c r="AK31" s="27"/>
    </row>
    <row r="32" spans="1:37" s="16" customFormat="1" ht="76.5" customHeight="1">
      <c r="A32" s="57" t="s">
        <v>46</v>
      </c>
      <c r="B32" s="57"/>
      <c r="C32" s="37">
        <f aca="true" t="shared" si="6" ref="C32:U32">SUM(C16:C31)</f>
        <v>922398</v>
      </c>
      <c r="D32" s="37">
        <f t="shared" si="6"/>
        <v>0</v>
      </c>
      <c r="E32" s="37">
        <f t="shared" si="6"/>
        <v>0</v>
      </c>
      <c r="F32" s="37">
        <f t="shared" si="6"/>
        <v>-50000</v>
      </c>
      <c r="G32" s="37">
        <f t="shared" si="6"/>
        <v>0</v>
      </c>
      <c r="H32" s="37">
        <f t="shared" si="6"/>
        <v>0</v>
      </c>
      <c r="I32" s="37">
        <f t="shared" si="6"/>
        <v>-15257.760000000002</v>
      </c>
      <c r="J32" s="37">
        <f t="shared" si="6"/>
        <v>0</v>
      </c>
      <c r="K32" s="37">
        <f t="shared" si="6"/>
        <v>680497.76</v>
      </c>
      <c r="L32" s="37">
        <f t="shared" si="6"/>
        <v>568189.38</v>
      </c>
      <c r="M32" s="37">
        <f t="shared" si="6"/>
        <v>6825.6</v>
      </c>
      <c r="N32" s="37">
        <f t="shared" si="6"/>
        <v>202582.76</v>
      </c>
      <c r="O32" s="37">
        <f t="shared" si="6"/>
        <v>-100000</v>
      </c>
      <c r="P32" s="37">
        <f t="shared" si="6"/>
        <v>2900.02</v>
      </c>
      <c r="Q32" s="37">
        <f t="shared" si="6"/>
        <v>-200000</v>
      </c>
      <c r="R32" s="37">
        <f t="shared" si="6"/>
        <v>207158</v>
      </c>
      <c r="S32" s="37">
        <f t="shared" si="6"/>
        <v>0</v>
      </c>
      <c r="T32" s="37">
        <f t="shared" si="6"/>
        <v>300000</v>
      </c>
      <c r="U32" s="37">
        <f t="shared" si="6"/>
        <v>0</v>
      </c>
      <c r="V32" s="37"/>
      <c r="W32" s="37">
        <f>SUM(W16:W31)</f>
        <v>0</v>
      </c>
      <c r="X32" s="38"/>
      <c r="Y32" s="39">
        <f aca="true" t="shared" si="7" ref="Y32:AF32">SUM(Y16:Y31)</f>
        <v>26885716</v>
      </c>
      <c r="Z32" s="39">
        <f t="shared" si="7"/>
        <v>0</v>
      </c>
      <c r="AA32" s="39">
        <f t="shared" si="7"/>
        <v>0</v>
      </c>
      <c r="AB32" s="39">
        <f t="shared" si="7"/>
        <v>27908114</v>
      </c>
      <c r="AC32" s="39">
        <f t="shared" si="7"/>
        <v>0</v>
      </c>
      <c r="AD32" s="39">
        <f t="shared" si="7"/>
        <v>0</v>
      </c>
      <c r="AE32" s="39">
        <f t="shared" si="7"/>
        <v>-1022398</v>
      </c>
      <c r="AF32" s="39">
        <f t="shared" si="7"/>
        <v>0</v>
      </c>
      <c r="AG32" s="38"/>
      <c r="AH32" s="37">
        <f>SUM(AH16:AH31)</f>
        <v>27808114</v>
      </c>
      <c r="AI32" s="37">
        <f>SUM(AI16:AI31)</f>
        <v>-100000</v>
      </c>
      <c r="AJ32" s="37">
        <f>SUM(AJ16:AJ31)</f>
        <v>27908114</v>
      </c>
      <c r="AK32" s="37">
        <f>SUM(AK16:AK31)</f>
        <v>0</v>
      </c>
    </row>
    <row r="33" spans="1:37" ht="81.75" customHeight="1" hidden="1">
      <c r="A33" s="61" t="s">
        <v>21</v>
      </c>
      <c r="B33" s="22" t="s">
        <v>34</v>
      </c>
      <c r="C33" s="28">
        <f aca="true" t="shared" si="8" ref="C33:C51">SUM(D33:K33,Q33:W33)</f>
        <v>0</v>
      </c>
      <c r="D33" s="27"/>
      <c r="E33" s="27"/>
      <c r="F33" s="27"/>
      <c r="G33" s="27"/>
      <c r="H33" s="27"/>
      <c r="I33" s="27"/>
      <c r="J33" s="27"/>
      <c r="K33" s="28">
        <f aca="true" t="shared" si="9" ref="K33:K76">SUM(L33:P33)</f>
        <v>0</v>
      </c>
      <c r="L33" s="29"/>
      <c r="M33" s="29"/>
      <c r="N33" s="29"/>
      <c r="O33" s="29"/>
      <c r="P33" s="29"/>
      <c r="Q33" s="27"/>
      <c r="R33" s="27"/>
      <c r="S33" s="27"/>
      <c r="T33" s="27"/>
      <c r="U33" s="27"/>
      <c r="V33" s="27"/>
      <c r="W33" s="27"/>
      <c r="X33" s="34"/>
      <c r="Y33" s="14">
        <f aca="true" t="shared" si="10" ref="Y33:Y50">SUM(Z33:AF33)</f>
        <v>0</v>
      </c>
      <c r="Z33" s="15"/>
      <c r="AA33" s="15"/>
      <c r="AB33" s="15"/>
      <c r="AC33" s="15"/>
      <c r="AD33" s="15"/>
      <c r="AE33" s="15"/>
      <c r="AF33" s="15"/>
      <c r="AG33" s="34"/>
      <c r="AH33" s="41">
        <f aca="true" t="shared" si="11" ref="AH33:AH51">C33+Y33</f>
        <v>0</v>
      </c>
      <c r="AI33" s="27">
        <f>AH33</f>
        <v>0</v>
      </c>
      <c r="AJ33" s="27"/>
      <c r="AK33" s="27"/>
    </row>
    <row r="34" spans="1:37" ht="47.25" customHeight="1">
      <c r="A34" s="61"/>
      <c r="B34" s="77" t="s">
        <v>57</v>
      </c>
      <c r="C34" s="28">
        <f t="shared" si="8"/>
        <v>-650000</v>
      </c>
      <c r="D34" s="27"/>
      <c r="E34" s="27"/>
      <c r="F34" s="27"/>
      <c r="G34" s="27"/>
      <c r="H34" s="27"/>
      <c r="I34" s="27">
        <v>100000</v>
      </c>
      <c r="J34" s="27"/>
      <c r="K34" s="28">
        <f t="shared" si="9"/>
        <v>-750000</v>
      </c>
      <c r="L34" s="29">
        <v>-160000</v>
      </c>
      <c r="M34" s="29"/>
      <c r="N34" s="29"/>
      <c r="O34" s="29">
        <v>-590000</v>
      </c>
      <c r="P34" s="29"/>
      <c r="Q34" s="27"/>
      <c r="R34" s="27"/>
      <c r="S34" s="27"/>
      <c r="T34" s="27"/>
      <c r="U34" s="27"/>
      <c r="V34" s="27"/>
      <c r="W34" s="27"/>
      <c r="X34" s="34"/>
      <c r="Y34" s="45">
        <f t="shared" si="10"/>
        <v>70000</v>
      </c>
      <c r="Z34" s="15">
        <v>70000</v>
      </c>
      <c r="AA34" s="15"/>
      <c r="AB34" s="15"/>
      <c r="AC34" s="15"/>
      <c r="AD34" s="15"/>
      <c r="AE34" s="15"/>
      <c r="AF34" s="15"/>
      <c r="AG34" s="34" t="s">
        <v>132</v>
      </c>
      <c r="AH34" s="41">
        <f t="shared" si="11"/>
        <v>-580000</v>
      </c>
      <c r="AI34" s="27">
        <f>AH34</f>
        <v>-580000</v>
      </c>
      <c r="AJ34" s="27"/>
      <c r="AK34" s="27"/>
    </row>
    <row r="35" spans="1:37" ht="106.5" customHeight="1">
      <c r="A35" s="61"/>
      <c r="B35" s="78"/>
      <c r="C35" s="28">
        <f t="shared" si="8"/>
        <v>0</v>
      </c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7"/>
      <c r="R35" s="27"/>
      <c r="S35" s="27"/>
      <c r="T35" s="27"/>
      <c r="U35" s="27"/>
      <c r="V35" s="27"/>
      <c r="W35" s="27"/>
      <c r="X35" s="34"/>
      <c r="Y35" s="45">
        <f t="shared" si="10"/>
        <v>600000</v>
      </c>
      <c r="Z35" s="15"/>
      <c r="AA35" s="15"/>
      <c r="AB35" s="15">
        <v>600000</v>
      </c>
      <c r="AC35" s="15"/>
      <c r="AD35" s="15"/>
      <c r="AE35" s="15"/>
      <c r="AF35" s="15"/>
      <c r="AG35" s="34" t="s">
        <v>148</v>
      </c>
      <c r="AH35" s="41">
        <f>C35+Y35</f>
        <v>600000</v>
      </c>
      <c r="AI35" s="27">
        <f>AH35</f>
        <v>600000</v>
      </c>
      <c r="AJ35" s="27"/>
      <c r="AK35" s="27"/>
    </row>
    <row r="36" spans="1:37" ht="109.5" customHeight="1">
      <c r="A36" s="61"/>
      <c r="B36" s="66" t="s">
        <v>64</v>
      </c>
      <c r="C36" s="28">
        <f t="shared" si="8"/>
        <v>-81711.57000000007</v>
      </c>
      <c r="D36" s="27">
        <v>148288.43</v>
      </c>
      <c r="E36" s="27"/>
      <c r="F36" s="27"/>
      <c r="G36" s="27"/>
      <c r="H36" s="27">
        <v>500000</v>
      </c>
      <c r="I36" s="31">
        <v>30000</v>
      </c>
      <c r="J36" s="27"/>
      <c r="K36" s="28">
        <f t="shared" si="9"/>
        <v>-760000</v>
      </c>
      <c r="L36" s="29"/>
      <c r="M36" s="29">
        <v>-100000</v>
      </c>
      <c r="N36" s="29"/>
      <c r="O36" s="29">
        <v>-660000</v>
      </c>
      <c r="P36" s="29"/>
      <c r="Q36" s="27"/>
      <c r="R36" s="27"/>
      <c r="S36" s="30"/>
      <c r="T36" s="27"/>
      <c r="U36" s="27"/>
      <c r="V36" s="27"/>
      <c r="W36" s="27"/>
      <c r="X36" s="34"/>
      <c r="Y36" s="45">
        <f t="shared" si="10"/>
        <v>-430000</v>
      </c>
      <c r="Z36" s="15"/>
      <c r="AA36" s="15"/>
      <c r="AB36" s="15">
        <v>-430000</v>
      </c>
      <c r="AC36" s="15"/>
      <c r="AD36" s="15"/>
      <c r="AE36" s="15"/>
      <c r="AF36" s="15"/>
      <c r="AG36" s="34" t="s">
        <v>130</v>
      </c>
      <c r="AH36" s="41">
        <f t="shared" si="11"/>
        <v>-511711.57000000007</v>
      </c>
      <c r="AI36" s="27">
        <f>AH36-AK36</f>
        <v>-660000</v>
      </c>
      <c r="AJ36" s="27"/>
      <c r="AK36" s="27">
        <v>148288.43</v>
      </c>
    </row>
    <row r="37" spans="1:37" ht="109.5" customHeight="1">
      <c r="A37" s="61"/>
      <c r="B37" s="67"/>
      <c r="C37" s="28">
        <f t="shared" si="8"/>
        <v>0</v>
      </c>
      <c r="D37" s="27"/>
      <c r="E37" s="27"/>
      <c r="F37" s="27"/>
      <c r="G37" s="27"/>
      <c r="H37" s="27"/>
      <c r="I37" s="31"/>
      <c r="J37" s="27"/>
      <c r="K37" s="28"/>
      <c r="L37" s="29"/>
      <c r="M37" s="29"/>
      <c r="N37" s="29"/>
      <c r="O37" s="29"/>
      <c r="P37" s="29"/>
      <c r="Q37" s="27"/>
      <c r="R37" s="27"/>
      <c r="S37" s="30"/>
      <c r="T37" s="27"/>
      <c r="U37" s="27"/>
      <c r="V37" s="27"/>
      <c r="W37" s="27"/>
      <c r="X37" s="34"/>
      <c r="Y37" s="45">
        <f t="shared" si="10"/>
        <v>430000</v>
      </c>
      <c r="Z37" s="15"/>
      <c r="AA37" s="15"/>
      <c r="AB37" s="15">
        <v>430000</v>
      </c>
      <c r="AC37" s="15"/>
      <c r="AD37" s="15"/>
      <c r="AE37" s="15"/>
      <c r="AF37" s="15"/>
      <c r="AG37" s="34" t="s">
        <v>131</v>
      </c>
      <c r="AH37" s="41">
        <f t="shared" si="11"/>
        <v>430000</v>
      </c>
      <c r="AI37" s="27">
        <f>AH37-AK37</f>
        <v>430000</v>
      </c>
      <c r="AJ37" s="27"/>
      <c r="AK37" s="27"/>
    </row>
    <row r="38" spans="1:37" ht="44.25" customHeight="1">
      <c r="A38" s="61"/>
      <c r="B38" s="68"/>
      <c r="C38" s="28">
        <f t="shared" si="8"/>
        <v>0</v>
      </c>
      <c r="D38" s="27"/>
      <c r="E38" s="27"/>
      <c r="F38" s="27"/>
      <c r="G38" s="27"/>
      <c r="H38" s="27"/>
      <c r="I38" s="31"/>
      <c r="J38" s="27"/>
      <c r="K38" s="28"/>
      <c r="L38" s="29"/>
      <c r="M38" s="29"/>
      <c r="N38" s="29"/>
      <c r="O38" s="29"/>
      <c r="P38" s="29"/>
      <c r="Q38" s="27"/>
      <c r="R38" s="27"/>
      <c r="S38" s="30"/>
      <c r="T38" s="27"/>
      <c r="U38" s="27"/>
      <c r="V38" s="27"/>
      <c r="W38" s="27"/>
      <c r="X38" s="34"/>
      <c r="Y38" s="45">
        <f t="shared" si="10"/>
        <v>430000</v>
      </c>
      <c r="Z38" s="15">
        <f>180000+250000</f>
        <v>430000</v>
      </c>
      <c r="AA38" s="15"/>
      <c r="AB38" s="15"/>
      <c r="AC38" s="15"/>
      <c r="AD38" s="15"/>
      <c r="AE38" s="15"/>
      <c r="AF38" s="15"/>
      <c r="AG38" s="34" t="s">
        <v>132</v>
      </c>
      <c r="AH38" s="41">
        <f t="shared" si="11"/>
        <v>430000</v>
      </c>
      <c r="AI38" s="27">
        <f>AH38-AK38</f>
        <v>430000</v>
      </c>
      <c r="AJ38" s="27"/>
      <c r="AK38" s="27"/>
    </row>
    <row r="39" spans="1:37" ht="163.5" customHeight="1" hidden="1">
      <c r="A39" s="61"/>
      <c r="B39" s="23" t="s">
        <v>35</v>
      </c>
      <c r="C39" s="28">
        <f t="shared" si="8"/>
        <v>0</v>
      </c>
      <c r="D39" s="27"/>
      <c r="E39" s="27"/>
      <c r="F39" s="27"/>
      <c r="G39" s="27"/>
      <c r="H39" s="27"/>
      <c r="I39" s="27"/>
      <c r="J39" s="27"/>
      <c r="K39" s="28">
        <f t="shared" si="9"/>
        <v>0</v>
      </c>
      <c r="L39" s="29"/>
      <c r="M39" s="29"/>
      <c r="N39" s="29"/>
      <c r="O39" s="29"/>
      <c r="P39" s="29"/>
      <c r="Q39" s="27"/>
      <c r="R39" s="27"/>
      <c r="S39" s="27"/>
      <c r="T39" s="27"/>
      <c r="U39" s="27"/>
      <c r="V39" s="27"/>
      <c r="W39" s="27"/>
      <c r="X39" s="34"/>
      <c r="Y39" s="45">
        <f>SUM(Z39:AF39)</f>
        <v>0</v>
      </c>
      <c r="Z39" s="15"/>
      <c r="AA39" s="15"/>
      <c r="AB39" s="15"/>
      <c r="AC39" s="15"/>
      <c r="AD39" s="15"/>
      <c r="AE39" s="15"/>
      <c r="AF39" s="15"/>
      <c r="AG39" s="34"/>
      <c r="AH39" s="41">
        <f t="shared" si="11"/>
        <v>0</v>
      </c>
      <c r="AI39" s="27">
        <f aca="true" t="shared" si="12" ref="AI39:AI45">AH39</f>
        <v>0</v>
      </c>
      <c r="AJ39" s="27"/>
      <c r="AK39" s="27"/>
    </row>
    <row r="40" spans="1:37" ht="83.25" customHeight="1" hidden="1">
      <c r="A40" s="61"/>
      <c r="B40" s="4" t="s">
        <v>65</v>
      </c>
      <c r="C40" s="28">
        <f t="shared" si="8"/>
        <v>0</v>
      </c>
      <c r="D40" s="27"/>
      <c r="E40" s="27"/>
      <c r="F40" s="27"/>
      <c r="G40" s="27"/>
      <c r="H40" s="27"/>
      <c r="I40" s="27"/>
      <c r="J40" s="27"/>
      <c r="K40" s="28">
        <f t="shared" si="9"/>
        <v>0</v>
      </c>
      <c r="L40" s="29"/>
      <c r="M40" s="29"/>
      <c r="N40" s="29"/>
      <c r="O40" s="29"/>
      <c r="P40" s="29"/>
      <c r="Q40" s="27"/>
      <c r="R40" s="27"/>
      <c r="S40" s="27"/>
      <c r="T40" s="27"/>
      <c r="U40" s="27"/>
      <c r="V40" s="27"/>
      <c r="W40" s="27"/>
      <c r="X40" s="34"/>
      <c r="Y40" s="45">
        <f>SUM(Z40:AF40)</f>
        <v>0</v>
      </c>
      <c r="Z40" s="15"/>
      <c r="AA40" s="15"/>
      <c r="AB40" s="15"/>
      <c r="AC40" s="15"/>
      <c r="AD40" s="15"/>
      <c r="AE40" s="15"/>
      <c r="AF40" s="15"/>
      <c r="AG40" s="34"/>
      <c r="AH40" s="41">
        <f t="shared" si="11"/>
        <v>0</v>
      </c>
      <c r="AI40" s="27">
        <f t="shared" si="12"/>
        <v>0</v>
      </c>
      <c r="AJ40" s="27"/>
      <c r="AK40" s="27"/>
    </row>
    <row r="41" spans="1:37" ht="42" customHeight="1" hidden="1">
      <c r="A41" s="61"/>
      <c r="B41" s="24" t="s">
        <v>54</v>
      </c>
      <c r="C41" s="28">
        <f t="shared" si="8"/>
        <v>0</v>
      </c>
      <c r="D41" s="27"/>
      <c r="E41" s="27"/>
      <c r="F41" s="27"/>
      <c r="G41" s="27"/>
      <c r="H41" s="27"/>
      <c r="I41" s="27"/>
      <c r="J41" s="27"/>
      <c r="K41" s="28">
        <f t="shared" si="9"/>
        <v>0</v>
      </c>
      <c r="L41" s="29"/>
      <c r="M41" s="29"/>
      <c r="N41" s="29"/>
      <c r="O41" s="29"/>
      <c r="P41" s="29"/>
      <c r="Q41" s="27"/>
      <c r="R41" s="27"/>
      <c r="S41" s="27"/>
      <c r="T41" s="27"/>
      <c r="U41" s="27"/>
      <c r="V41" s="27"/>
      <c r="W41" s="27"/>
      <c r="X41" s="34"/>
      <c r="Y41" s="45">
        <f t="shared" si="10"/>
        <v>0</v>
      </c>
      <c r="Z41" s="15"/>
      <c r="AA41" s="15"/>
      <c r="AB41" s="15"/>
      <c r="AC41" s="15"/>
      <c r="AD41" s="15"/>
      <c r="AE41" s="15"/>
      <c r="AF41" s="15"/>
      <c r="AG41" s="34"/>
      <c r="AH41" s="41">
        <f t="shared" si="11"/>
        <v>0</v>
      </c>
      <c r="AI41" s="27">
        <f t="shared" si="12"/>
        <v>0</v>
      </c>
      <c r="AJ41" s="27"/>
      <c r="AK41" s="27"/>
    </row>
    <row r="42" spans="1:37" ht="42" customHeight="1" hidden="1">
      <c r="A42" s="61"/>
      <c r="B42" s="24" t="s">
        <v>67</v>
      </c>
      <c r="C42" s="28">
        <f t="shared" si="8"/>
        <v>0</v>
      </c>
      <c r="D42" s="27"/>
      <c r="E42" s="27"/>
      <c r="F42" s="27"/>
      <c r="G42" s="27"/>
      <c r="H42" s="27"/>
      <c r="I42" s="27"/>
      <c r="J42" s="27"/>
      <c r="K42" s="28">
        <f t="shared" si="9"/>
        <v>0</v>
      </c>
      <c r="L42" s="29"/>
      <c r="M42" s="29"/>
      <c r="N42" s="29"/>
      <c r="O42" s="29"/>
      <c r="P42" s="29"/>
      <c r="Q42" s="27"/>
      <c r="R42" s="27"/>
      <c r="S42" s="27"/>
      <c r="T42" s="27"/>
      <c r="U42" s="27"/>
      <c r="V42" s="27"/>
      <c r="W42" s="27"/>
      <c r="X42" s="34"/>
      <c r="Y42" s="45">
        <f t="shared" si="10"/>
        <v>0</v>
      </c>
      <c r="Z42" s="15"/>
      <c r="AA42" s="15"/>
      <c r="AB42" s="15"/>
      <c r="AC42" s="15"/>
      <c r="AD42" s="15"/>
      <c r="AE42" s="15"/>
      <c r="AF42" s="15"/>
      <c r="AG42" s="34"/>
      <c r="AH42" s="41">
        <f t="shared" si="11"/>
        <v>0</v>
      </c>
      <c r="AI42" s="27">
        <f t="shared" si="12"/>
        <v>0</v>
      </c>
      <c r="AJ42" s="27"/>
      <c r="AK42" s="27"/>
    </row>
    <row r="43" spans="1:37" ht="79.5" customHeight="1" hidden="1">
      <c r="A43" s="61"/>
      <c r="B43" s="24" t="s">
        <v>68</v>
      </c>
      <c r="C43" s="28">
        <f t="shared" si="8"/>
        <v>0</v>
      </c>
      <c r="D43" s="27"/>
      <c r="E43" s="27"/>
      <c r="F43" s="27"/>
      <c r="G43" s="27"/>
      <c r="H43" s="27"/>
      <c r="I43" s="27"/>
      <c r="J43" s="27"/>
      <c r="K43" s="28">
        <f t="shared" si="9"/>
        <v>0</v>
      </c>
      <c r="L43" s="29"/>
      <c r="M43" s="29"/>
      <c r="N43" s="29"/>
      <c r="O43" s="29"/>
      <c r="P43" s="29"/>
      <c r="Q43" s="27"/>
      <c r="R43" s="27"/>
      <c r="S43" s="27"/>
      <c r="T43" s="27"/>
      <c r="U43" s="27"/>
      <c r="V43" s="27"/>
      <c r="W43" s="27"/>
      <c r="X43" s="34"/>
      <c r="Y43" s="45">
        <f t="shared" si="10"/>
        <v>0</v>
      </c>
      <c r="Z43" s="15"/>
      <c r="AA43" s="15"/>
      <c r="AB43" s="15"/>
      <c r="AC43" s="15"/>
      <c r="AD43" s="15"/>
      <c r="AE43" s="15"/>
      <c r="AF43" s="15"/>
      <c r="AG43" s="34"/>
      <c r="AH43" s="41">
        <f t="shared" si="11"/>
        <v>0</v>
      </c>
      <c r="AI43" s="27">
        <f t="shared" si="12"/>
        <v>0</v>
      </c>
      <c r="AJ43" s="27"/>
      <c r="AK43" s="27"/>
    </row>
    <row r="44" spans="1:37" ht="81.75" customHeight="1">
      <c r="A44" s="61"/>
      <c r="B44" s="24" t="s">
        <v>69</v>
      </c>
      <c r="C44" s="28">
        <f t="shared" si="8"/>
        <v>-10000</v>
      </c>
      <c r="D44" s="27"/>
      <c r="E44" s="27"/>
      <c r="F44" s="27"/>
      <c r="G44" s="27"/>
      <c r="H44" s="27"/>
      <c r="I44" s="27">
        <v>-12000</v>
      </c>
      <c r="J44" s="27"/>
      <c r="K44" s="28">
        <f t="shared" si="9"/>
        <v>2000</v>
      </c>
      <c r="L44" s="29"/>
      <c r="M44" s="29"/>
      <c r="N44" s="29">
        <v>2000</v>
      </c>
      <c r="O44" s="29"/>
      <c r="P44" s="29"/>
      <c r="Q44" s="27"/>
      <c r="R44" s="27"/>
      <c r="S44" s="27"/>
      <c r="T44" s="27"/>
      <c r="U44" s="27"/>
      <c r="V44" s="27"/>
      <c r="W44" s="27"/>
      <c r="X44" s="34"/>
      <c r="Y44" s="45">
        <f t="shared" si="10"/>
        <v>0</v>
      </c>
      <c r="Z44" s="15"/>
      <c r="AA44" s="15"/>
      <c r="AB44" s="15"/>
      <c r="AC44" s="15"/>
      <c r="AD44" s="15"/>
      <c r="AE44" s="15"/>
      <c r="AF44" s="15"/>
      <c r="AG44" s="34"/>
      <c r="AH44" s="41">
        <f t="shared" si="11"/>
        <v>-10000</v>
      </c>
      <c r="AI44" s="27">
        <f t="shared" si="12"/>
        <v>-10000</v>
      </c>
      <c r="AJ44" s="27"/>
      <c r="AK44" s="27"/>
    </row>
    <row r="45" spans="1:37" ht="142.5" customHeight="1">
      <c r="A45" s="61"/>
      <c r="B45" s="24" t="s">
        <v>116</v>
      </c>
      <c r="C45" s="28">
        <f t="shared" si="8"/>
        <v>0</v>
      </c>
      <c r="D45" s="27"/>
      <c r="E45" s="27"/>
      <c r="F45" s="27"/>
      <c r="G45" s="27"/>
      <c r="H45" s="27"/>
      <c r="I45" s="27"/>
      <c r="J45" s="27"/>
      <c r="K45" s="28">
        <f t="shared" si="9"/>
        <v>0</v>
      </c>
      <c r="L45" s="29"/>
      <c r="M45" s="29"/>
      <c r="N45" s="29"/>
      <c r="O45" s="29"/>
      <c r="P45" s="29"/>
      <c r="Q45" s="27"/>
      <c r="R45" s="27"/>
      <c r="S45" s="27"/>
      <c r="T45" s="27"/>
      <c r="U45" s="27"/>
      <c r="V45" s="27"/>
      <c r="W45" s="27"/>
      <c r="X45" s="34"/>
      <c r="Y45" s="45">
        <f t="shared" si="10"/>
        <v>235000</v>
      </c>
      <c r="Z45" s="29">
        <v>235000</v>
      </c>
      <c r="AA45" s="15"/>
      <c r="AB45" s="15"/>
      <c r="AC45" s="15"/>
      <c r="AD45" s="15"/>
      <c r="AE45" s="15"/>
      <c r="AF45" s="15"/>
      <c r="AG45" s="34" t="s">
        <v>129</v>
      </c>
      <c r="AH45" s="41">
        <f t="shared" si="11"/>
        <v>235000</v>
      </c>
      <c r="AI45" s="27">
        <f t="shared" si="12"/>
        <v>235000</v>
      </c>
      <c r="AJ45" s="27"/>
      <c r="AK45" s="27"/>
    </row>
    <row r="46" spans="1:37" ht="128.25" customHeight="1">
      <c r="A46" s="61"/>
      <c r="B46" s="24" t="s">
        <v>115</v>
      </c>
      <c r="C46" s="28">
        <f t="shared" si="8"/>
        <v>0</v>
      </c>
      <c r="D46" s="27"/>
      <c r="E46" s="27"/>
      <c r="F46" s="27"/>
      <c r="G46" s="27"/>
      <c r="H46" s="27"/>
      <c r="I46" s="27"/>
      <c r="J46" s="27"/>
      <c r="K46" s="28">
        <f t="shared" si="9"/>
        <v>0</v>
      </c>
      <c r="L46" s="29"/>
      <c r="M46" s="29"/>
      <c r="N46" s="29"/>
      <c r="O46" s="29"/>
      <c r="P46" s="29"/>
      <c r="Q46" s="27"/>
      <c r="R46" s="27"/>
      <c r="S46" s="27"/>
      <c r="T46" s="27"/>
      <c r="U46" s="27"/>
      <c r="V46" s="27"/>
      <c r="W46" s="27"/>
      <c r="X46" s="34"/>
      <c r="Y46" s="45">
        <f t="shared" si="10"/>
        <v>487658</v>
      </c>
      <c r="Z46" s="29">
        <v>487658</v>
      </c>
      <c r="AA46" s="15"/>
      <c r="AB46" s="15"/>
      <c r="AC46" s="15"/>
      <c r="AD46" s="15"/>
      <c r="AE46" s="15"/>
      <c r="AF46" s="15"/>
      <c r="AG46" s="34" t="s">
        <v>124</v>
      </c>
      <c r="AH46" s="41">
        <f t="shared" si="11"/>
        <v>487658</v>
      </c>
      <c r="AI46" s="27"/>
      <c r="AJ46" s="27">
        <f>AH46</f>
        <v>487658</v>
      </c>
      <c r="AK46" s="27"/>
    </row>
    <row r="47" spans="1:37" ht="81.75" customHeight="1">
      <c r="A47" s="61"/>
      <c r="B47" s="20" t="s">
        <v>85</v>
      </c>
      <c r="C47" s="28">
        <f t="shared" si="8"/>
        <v>170000</v>
      </c>
      <c r="D47" s="27"/>
      <c r="E47" s="27"/>
      <c r="F47" s="27"/>
      <c r="G47" s="27"/>
      <c r="H47" s="27"/>
      <c r="I47" s="27">
        <v>10000</v>
      </c>
      <c r="J47" s="27"/>
      <c r="K47" s="28">
        <f t="shared" si="9"/>
        <v>160000</v>
      </c>
      <c r="L47" s="29">
        <v>160000</v>
      </c>
      <c r="M47" s="29"/>
      <c r="N47" s="29"/>
      <c r="O47" s="29"/>
      <c r="P47" s="29"/>
      <c r="Q47" s="27"/>
      <c r="R47" s="27"/>
      <c r="S47" s="27"/>
      <c r="T47" s="27"/>
      <c r="U47" s="27"/>
      <c r="V47" s="27"/>
      <c r="W47" s="27"/>
      <c r="X47" s="34"/>
      <c r="Y47" s="45">
        <f t="shared" si="10"/>
        <v>0</v>
      </c>
      <c r="Z47" s="15"/>
      <c r="AA47" s="15"/>
      <c r="AB47" s="15"/>
      <c r="AC47" s="15"/>
      <c r="AD47" s="15"/>
      <c r="AE47" s="15"/>
      <c r="AF47" s="15"/>
      <c r="AG47" s="34"/>
      <c r="AH47" s="41">
        <f t="shared" si="11"/>
        <v>170000</v>
      </c>
      <c r="AI47" s="27">
        <f>AH47</f>
        <v>170000</v>
      </c>
      <c r="AJ47" s="27"/>
      <c r="AK47" s="27"/>
    </row>
    <row r="48" spans="1:37" ht="81.75" customHeight="1">
      <c r="A48" s="61"/>
      <c r="B48" s="59" t="s">
        <v>128</v>
      </c>
      <c r="C48" s="28">
        <f t="shared" si="8"/>
        <v>0</v>
      </c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7"/>
      <c r="R48" s="27"/>
      <c r="S48" s="27"/>
      <c r="T48" s="27"/>
      <c r="U48" s="27"/>
      <c r="V48" s="27"/>
      <c r="W48" s="27"/>
      <c r="X48" s="34"/>
      <c r="Y48" s="45">
        <f t="shared" si="10"/>
        <v>-180000</v>
      </c>
      <c r="Z48" s="15"/>
      <c r="AA48" s="15">
        <v>-180000</v>
      </c>
      <c r="AB48" s="15"/>
      <c r="AC48" s="15"/>
      <c r="AD48" s="15"/>
      <c r="AE48" s="15"/>
      <c r="AF48" s="15"/>
      <c r="AG48" s="34" t="s">
        <v>133</v>
      </c>
      <c r="AH48" s="41">
        <f t="shared" si="11"/>
        <v>-180000</v>
      </c>
      <c r="AI48" s="27">
        <f>AH48</f>
        <v>-180000</v>
      </c>
      <c r="AJ48" s="27"/>
      <c r="AK48" s="27"/>
    </row>
    <row r="49" spans="1:37" ht="81.75" customHeight="1">
      <c r="A49" s="61"/>
      <c r="B49" s="69"/>
      <c r="C49" s="28">
        <f t="shared" si="8"/>
        <v>0</v>
      </c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7"/>
      <c r="R49" s="27"/>
      <c r="S49" s="27"/>
      <c r="T49" s="27"/>
      <c r="U49" s="27"/>
      <c r="V49" s="27"/>
      <c r="W49" s="27"/>
      <c r="X49" s="34"/>
      <c r="Y49" s="45">
        <f t="shared" si="10"/>
        <v>-200000</v>
      </c>
      <c r="Z49" s="15"/>
      <c r="AA49" s="15">
        <v>-200000</v>
      </c>
      <c r="AB49" s="15"/>
      <c r="AC49" s="15"/>
      <c r="AD49" s="15"/>
      <c r="AE49" s="15"/>
      <c r="AF49" s="15"/>
      <c r="AG49" s="34" t="s">
        <v>134</v>
      </c>
      <c r="AH49" s="41">
        <f t="shared" si="11"/>
        <v>-200000</v>
      </c>
      <c r="AI49" s="27">
        <f>AH49</f>
        <v>-200000</v>
      </c>
      <c r="AJ49" s="27"/>
      <c r="AK49" s="27"/>
    </row>
    <row r="50" spans="1:37" ht="81.75" customHeight="1">
      <c r="A50" s="61"/>
      <c r="B50" s="60"/>
      <c r="C50" s="28">
        <f t="shared" si="8"/>
        <v>0</v>
      </c>
      <c r="D50" s="27"/>
      <c r="E50" s="27"/>
      <c r="F50" s="27"/>
      <c r="G50" s="27"/>
      <c r="H50" s="27"/>
      <c r="I50" s="27"/>
      <c r="J50" s="27"/>
      <c r="K50" s="28">
        <f t="shared" si="9"/>
        <v>0</v>
      </c>
      <c r="L50" s="29"/>
      <c r="M50" s="29"/>
      <c r="N50" s="29"/>
      <c r="O50" s="29"/>
      <c r="P50" s="29"/>
      <c r="Q50" s="27"/>
      <c r="R50" s="27"/>
      <c r="S50" s="27"/>
      <c r="T50" s="27"/>
      <c r="U50" s="27"/>
      <c r="V50" s="27"/>
      <c r="W50" s="27"/>
      <c r="X50" s="34"/>
      <c r="Y50" s="45">
        <f t="shared" si="10"/>
        <v>-235000</v>
      </c>
      <c r="Z50" s="15"/>
      <c r="AA50" s="15">
        <v>-235000</v>
      </c>
      <c r="AB50" s="15"/>
      <c r="AC50" s="15"/>
      <c r="AD50" s="15"/>
      <c r="AE50" s="15"/>
      <c r="AF50" s="15"/>
      <c r="AG50" s="34" t="s">
        <v>127</v>
      </c>
      <c r="AH50" s="41">
        <f t="shared" si="11"/>
        <v>-235000</v>
      </c>
      <c r="AI50" s="27">
        <f>AH50</f>
        <v>-235000</v>
      </c>
      <c r="AJ50" s="27"/>
      <c r="AK50" s="27"/>
    </row>
    <row r="51" spans="1:37" ht="48.75" customHeight="1">
      <c r="A51" s="61"/>
      <c r="B51" s="22" t="s">
        <v>66</v>
      </c>
      <c r="C51" s="28">
        <f t="shared" si="8"/>
        <v>100000</v>
      </c>
      <c r="D51" s="27"/>
      <c r="E51" s="27"/>
      <c r="F51" s="27"/>
      <c r="G51" s="27"/>
      <c r="H51" s="27">
        <v>100000</v>
      </c>
      <c r="I51" s="27"/>
      <c r="J51" s="27"/>
      <c r="K51" s="28">
        <f t="shared" si="9"/>
        <v>0</v>
      </c>
      <c r="L51" s="29"/>
      <c r="M51" s="29"/>
      <c r="N51" s="29"/>
      <c r="O51" s="29"/>
      <c r="P51" s="29"/>
      <c r="Q51" s="27"/>
      <c r="R51" s="27"/>
      <c r="S51" s="27"/>
      <c r="T51" s="27"/>
      <c r="U51" s="27"/>
      <c r="V51" s="27"/>
      <c r="W51" s="27"/>
      <c r="X51" s="34"/>
      <c r="Y51" s="45">
        <f>SUM(Z51:AF51)</f>
        <v>0</v>
      </c>
      <c r="Z51" s="15"/>
      <c r="AA51" s="15"/>
      <c r="AB51" s="15"/>
      <c r="AC51" s="15"/>
      <c r="AD51" s="15"/>
      <c r="AE51" s="15"/>
      <c r="AF51" s="15"/>
      <c r="AG51" s="34"/>
      <c r="AH51" s="41">
        <f t="shared" si="11"/>
        <v>100000</v>
      </c>
      <c r="AI51" s="27">
        <f>AH51</f>
        <v>100000</v>
      </c>
      <c r="AJ51" s="27"/>
      <c r="AK51" s="27"/>
    </row>
    <row r="52" spans="1:37" ht="48.75" customHeight="1">
      <c r="A52" s="57" t="s">
        <v>47</v>
      </c>
      <c r="B52" s="57"/>
      <c r="C52" s="37">
        <f aca="true" t="shared" si="13" ref="C52:U52">SUM(C33:C51)</f>
        <v>-471711.57000000007</v>
      </c>
      <c r="D52" s="37">
        <f t="shared" si="13"/>
        <v>148288.43</v>
      </c>
      <c r="E52" s="37">
        <f t="shared" si="13"/>
        <v>0</v>
      </c>
      <c r="F52" s="37">
        <f t="shared" si="13"/>
        <v>0</v>
      </c>
      <c r="G52" s="37">
        <f t="shared" si="13"/>
        <v>0</v>
      </c>
      <c r="H52" s="37">
        <f t="shared" si="13"/>
        <v>600000</v>
      </c>
      <c r="I52" s="37">
        <f t="shared" si="13"/>
        <v>128000</v>
      </c>
      <c r="J52" s="37">
        <f t="shared" si="13"/>
        <v>0</v>
      </c>
      <c r="K52" s="37">
        <f t="shared" si="13"/>
        <v>-1348000</v>
      </c>
      <c r="L52" s="37">
        <f t="shared" si="13"/>
        <v>0</v>
      </c>
      <c r="M52" s="37">
        <f t="shared" si="13"/>
        <v>-100000</v>
      </c>
      <c r="N52" s="37">
        <f t="shared" si="13"/>
        <v>2000</v>
      </c>
      <c r="O52" s="37">
        <f t="shared" si="13"/>
        <v>-1250000</v>
      </c>
      <c r="P52" s="37">
        <f t="shared" si="13"/>
        <v>0</v>
      </c>
      <c r="Q52" s="37">
        <f t="shared" si="13"/>
        <v>0</v>
      </c>
      <c r="R52" s="37">
        <f t="shared" si="13"/>
        <v>0</v>
      </c>
      <c r="S52" s="37">
        <f t="shared" si="13"/>
        <v>0</v>
      </c>
      <c r="T52" s="37">
        <f t="shared" si="13"/>
        <v>0</v>
      </c>
      <c r="U52" s="37">
        <f t="shared" si="13"/>
        <v>0</v>
      </c>
      <c r="V52" s="37"/>
      <c r="W52" s="37">
        <f>SUM(W33:W51)</f>
        <v>0</v>
      </c>
      <c r="X52" s="38"/>
      <c r="Y52" s="39">
        <f aca="true" t="shared" si="14" ref="Y52:AK52">SUM(Y33:Y51)</f>
        <v>1207658</v>
      </c>
      <c r="Z52" s="39">
        <f t="shared" si="14"/>
        <v>1222658</v>
      </c>
      <c r="AA52" s="39">
        <f t="shared" si="14"/>
        <v>-615000</v>
      </c>
      <c r="AB52" s="39">
        <f t="shared" si="14"/>
        <v>600000</v>
      </c>
      <c r="AC52" s="39">
        <f t="shared" si="14"/>
        <v>0</v>
      </c>
      <c r="AD52" s="39">
        <f t="shared" si="14"/>
        <v>0</v>
      </c>
      <c r="AE52" s="39">
        <f t="shared" si="14"/>
        <v>0</v>
      </c>
      <c r="AF52" s="39">
        <f t="shared" si="14"/>
        <v>0</v>
      </c>
      <c r="AG52" s="38">
        <f t="shared" si="14"/>
        <v>0</v>
      </c>
      <c r="AH52" s="37">
        <f t="shared" si="14"/>
        <v>735946.4299999999</v>
      </c>
      <c r="AI52" s="37">
        <f t="shared" si="14"/>
        <v>100000</v>
      </c>
      <c r="AJ52" s="37">
        <f t="shared" si="14"/>
        <v>487658</v>
      </c>
      <c r="AK52" s="37">
        <f t="shared" si="14"/>
        <v>148288.43</v>
      </c>
    </row>
    <row r="53" spans="1:37" ht="45.75" customHeight="1">
      <c r="A53" s="61" t="s">
        <v>22</v>
      </c>
      <c r="B53" s="20" t="s">
        <v>36</v>
      </c>
      <c r="C53" s="28">
        <f>SUM(D53:K53,Q53:W53)</f>
        <v>-18930</v>
      </c>
      <c r="D53" s="27"/>
      <c r="E53" s="27"/>
      <c r="F53" s="27">
        <v>-18930</v>
      </c>
      <c r="G53" s="27"/>
      <c r="H53" s="27"/>
      <c r="I53" s="27"/>
      <c r="J53" s="27"/>
      <c r="K53" s="28">
        <f t="shared" si="9"/>
        <v>0</v>
      </c>
      <c r="L53" s="29"/>
      <c r="M53" s="29"/>
      <c r="N53" s="29"/>
      <c r="O53" s="29"/>
      <c r="P53" s="29"/>
      <c r="Q53" s="27"/>
      <c r="R53" s="27"/>
      <c r="S53" s="27"/>
      <c r="T53" s="27"/>
      <c r="U53" s="27"/>
      <c r="V53" s="27"/>
      <c r="W53" s="27"/>
      <c r="X53" s="34"/>
      <c r="Y53" s="45">
        <f>SUM(Z53:AF53)</f>
        <v>18930</v>
      </c>
      <c r="Z53" s="15">
        <v>18930</v>
      </c>
      <c r="AA53" s="15"/>
      <c r="AB53" s="15"/>
      <c r="AC53" s="15"/>
      <c r="AD53" s="15"/>
      <c r="AE53" s="15"/>
      <c r="AF53" s="15"/>
      <c r="AG53" s="34" t="s">
        <v>137</v>
      </c>
      <c r="AH53" s="41">
        <f>C53+Y53</f>
        <v>0</v>
      </c>
      <c r="AI53" s="27">
        <f>AH53-AK53</f>
        <v>0</v>
      </c>
      <c r="AJ53" s="27"/>
      <c r="AK53" s="27"/>
    </row>
    <row r="54" spans="1:37" ht="141.75" customHeight="1" hidden="1">
      <c r="A54" s="61"/>
      <c r="B54" s="25" t="s">
        <v>102</v>
      </c>
      <c r="C54" s="28">
        <f>SUM(D54:K54,Q54:W54)</f>
        <v>0</v>
      </c>
      <c r="D54" s="27"/>
      <c r="E54" s="27"/>
      <c r="F54" s="27"/>
      <c r="G54" s="27"/>
      <c r="H54" s="27"/>
      <c r="I54" s="27"/>
      <c r="J54" s="27"/>
      <c r="K54" s="28">
        <f t="shared" si="9"/>
        <v>0</v>
      </c>
      <c r="L54" s="29"/>
      <c r="M54" s="29"/>
      <c r="N54" s="29"/>
      <c r="O54" s="29"/>
      <c r="P54" s="29"/>
      <c r="Q54" s="27"/>
      <c r="R54" s="27"/>
      <c r="S54" s="27"/>
      <c r="T54" s="30"/>
      <c r="U54" s="27"/>
      <c r="V54" s="27"/>
      <c r="W54" s="27"/>
      <c r="X54" s="34"/>
      <c r="Y54" s="45">
        <f>SUM(Z54:AF54)</f>
        <v>0</v>
      </c>
      <c r="Z54" s="15"/>
      <c r="AA54" s="15"/>
      <c r="AB54" s="15"/>
      <c r="AC54" s="15"/>
      <c r="AD54" s="15"/>
      <c r="AE54" s="15"/>
      <c r="AF54" s="15"/>
      <c r="AG54" s="34"/>
      <c r="AH54" s="41">
        <f>C54+Y54</f>
        <v>0</v>
      </c>
      <c r="AI54" s="27"/>
      <c r="AJ54" s="27"/>
      <c r="AK54" s="27"/>
    </row>
    <row r="55" spans="1:37" ht="141.75" customHeight="1">
      <c r="A55" s="61"/>
      <c r="B55" s="25" t="s">
        <v>114</v>
      </c>
      <c r="C55" s="28">
        <f>SUM(D55:K55,Q55:W55)</f>
        <v>0</v>
      </c>
      <c r="D55" s="27"/>
      <c r="E55" s="27"/>
      <c r="F55" s="27"/>
      <c r="G55" s="27"/>
      <c r="H55" s="27"/>
      <c r="I55" s="27"/>
      <c r="J55" s="27"/>
      <c r="K55" s="28">
        <f t="shared" si="9"/>
        <v>0</v>
      </c>
      <c r="L55" s="29"/>
      <c r="M55" s="29"/>
      <c r="N55" s="29"/>
      <c r="O55" s="29"/>
      <c r="P55" s="29"/>
      <c r="Q55" s="27"/>
      <c r="R55" s="27"/>
      <c r="S55" s="27"/>
      <c r="T55" s="30"/>
      <c r="U55" s="27"/>
      <c r="V55" s="27"/>
      <c r="W55" s="27"/>
      <c r="X55" s="34"/>
      <c r="Y55" s="45">
        <f>SUM(Z55:AF55)</f>
        <v>138199.78</v>
      </c>
      <c r="Z55" s="15"/>
      <c r="AA55" s="15"/>
      <c r="AB55" s="15"/>
      <c r="AC55" s="15">
        <v>138199.78</v>
      </c>
      <c r="AD55" s="15"/>
      <c r="AE55" s="15"/>
      <c r="AF55" s="15"/>
      <c r="AG55" s="34"/>
      <c r="AH55" s="41">
        <f>C55+Y55</f>
        <v>138199.78</v>
      </c>
      <c r="AI55" s="27"/>
      <c r="AJ55" s="27">
        <f>AH55</f>
        <v>138199.78</v>
      </c>
      <c r="AK55" s="27"/>
    </row>
    <row r="56" spans="1:37" ht="228" customHeight="1" hidden="1">
      <c r="A56" s="61"/>
      <c r="B56" s="25" t="s">
        <v>99</v>
      </c>
      <c r="C56" s="28">
        <f>SUM(D56:K56,Q56:W56)</f>
        <v>0</v>
      </c>
      <c r="D56" s="27"/>
      <c r="E56" s="27"/>
      <c r="F56" s="27"/>
      <c r="G56" s="27"/>
      <c r="H56" s="27"/>
      <c r="I56" s="27"/>
      <c r="J56" s="27"/>
      <c r="K56" s="28">
        <f t="shared" si="9"/>
        <v>0</v>
      </c>
      <c r="L56" s="29"/>
      <c r="M56" s="29"/>
      <c r="N56" s="29"/>
      <c r="O56" s="29"/>
      <c r="P56" s="29"/>
      <c r="Q56" s="27"/>
      <c r="R56" s="27"/>
      <c r="S56" s="27"/>
      <c r="T56" s="31"/>
      <c r="U56" s="27"/>
      <c r="V56" s="27"/>
      <c r="W56" s="27"/>
      <c r="X56" s="34"/>
      <c r="Y56" s="14">
        <f>SUM(Z56:AF56)</f>
        <v>0</v>
      </c>
      <c r="Z56" s="15"/>
      <c r="AA56" s="15"/>
      <c r="AB56" s="15"/>
      <c r="AC56" s="15"/>
      <c r="AD56" s="15"/>
      <c r="AE56" s="15"/>
      <c r="AF56" s="15"/>
      <c r="AG56" s="34"/>
      <c r="AH56" s="41">
        <f>C56+Y56</f>
        <v>0</v>
      </c>
      <c r="AI56" s="27"/>
      <c r="AJ56" s="27">
        <f>AH56</f>
        <v>0</v>
      </c>
      <c r="AK56" s="27"/>
    </row>
    <row r="57" spans="1:37" ht="121.5" customHeight="1" hidden="1">
      <c r="A57" s="61"/>
      <c r="B57" s="20" t="s">
        <v>103</v>
      </c>
      <c r="C57" s="28">
        <f>SUM(D57:K57,Q57:W57)</f>
        <v>0</v>
      </c>
      <c r="D57" s="27"/>
      <c r="E57" s="27"/>
      <c r="F57" s="27"/>
      <c r="G57" s="27"/>
      <c r="H57" s="27"/>
      <c r="I57" s="27"/>
      <c r="J57" s="27"/>
      <c r="K57" s="28">
        <f t="shared" si="9"/>
        <v>0</v>
      </c>
      <c r="L57" s="29"/>
      <c r="M57" s="29"/>
      <c r="N57" s="29"/>
      <c r="O57" s="29"/>
      <c r="P57" s="29"/>
      <c r="Q57" s="27"/>
      <c r="R57" s="27"/>
      <c r="S57" s="27"/>
      <c r="T57" s="27"/>
      <c r="U57" s="27"/>
      <c r="V57" s="27"/>
      <c r="W57" s="27"/>
      <c r="X57" s="34"/>
      <c r="Y57" s="14">
        <f>SUM(Z57:AF57)</f>
        <v>0</v>
      </c>
      <c r="Z57" s="15"/>
      <c r="AA57" s="15"/>
      <c r="AB57" s="15"/>
      <c r="AC57" s="15"/>
      <c r="AD57" s="15"/>
      <c r="AE57" s="15"/>
      <c r="AF57" s="15"/>
      <c r="AG57" s="34"/>
      <c r="AH57" s="41">
        <f>C57+Y57</f>
        <v>0</v>
      </c>
      <c r="AI57" s="27"/>
      <c r="AJ57" s="27"/>
      <c r="AK57" s="27"/>
    </row>
    <row r="58" spans="1:37" ht="22.5">
      <c r="A58" s="57" t="s">
        <v>48</v>
      </c>
      <c r="B58" s="57"/>
      <c r="C58" s="37">
        <f aca="true" t="shared" si="15" ref="C58:J58">SUM(C53:C57)</f>
        <v>-18930</v>
      </c>
      <c r="D58" s="37">
        <f t="shared" si="15"/>
        <v>0</v>
      </c>
      <c r="E58" s="37">
        <f t="shared" si="15"/>
        <v>0</v>
      </c>
      <c r="F58" s="37">
        <f t="shared" si="15"/>
        <v>-18930</v>
      </c>
      <c r="G58" s="37">
        <f t="shared" si="15"/>
        <v>0</v>
      </c>
      <c r="H58" s="37">
        <f t="shared" si="15"/>
        <v>0</v>
      </c>
      <c r="I58" s="37">
        <f t="shared" si="15"/>
        <v>0</v>
      </c>
      <c r="J58" s="37">
        <f t="shared" si="15"/>
        <v>0</v>
      </c>
      <c r="K58" s="37">
        <f t="shared" si="9"/>
        <v>0</v>
      </c>
      <c r="L58" s="37">
        <f aca="true" t="shared" si="16" ref="L58:W58">SUM(L53:L57)</f>
        <v>0</v>
      </c>
      <c r="M58" s="37">
        <f t="shared" si="16"/>
        <v>0</v>
      </c>
      <c r="N58" s="37">
        <f t="shared" si="16"/>
        <v>0</v>
      </c>
      <c r="O58" s="37">
        <f t="shared" si="16"/>
        <v>0</v>
      </c>
      <c r="P58" s="37">
        <f t="shared" si="16"/>
        <v>0</v>
      </c>
      <c r="Q58" s="37">
        <f t="shared" si="16"/>
        <v>0</v>
      </c>
      <c r="R58" s="37"/>
      <c r="S58" s="37">
        <f t="shared" si="16"/>
        <v>0</v>
      </c>
      <c r="T58" s="37">
        <f t="shared" si="16"/>
        <v>0</v>
      </c>
      <c r="U58" s="37"/>
      <c r="V58" s="37"/>
      <c r="W58" s="37">
        <f t="shared" si="16"/>
        <v>0</v>
      </c>
      <c r="X58" s="38"/>
      <c r="Y58" s="39">
        <f aca="true" t="shared" si="17" ref="Y58:AK58">SUM(Y53:Y57)</f>
        <v>157129.78</v>
      </c>
      <c r="Z58" s="39">
        <f t="shared" si="17"/>
        <v>18930</v>
      </c>
      <c r="AA58" s="39">
        <f aca="true" t="shared" si="18" ref="AA58:AF58">SUM(AA53:AA57)</f>
        <v>0</v>
      </c>
      <c r="AB58" s="39">
        <f t="shared" si="18"/>
        <v>0</v>
      </c>
      <c r="AC58" s="39">
        <f t="shared" si="18"/>
        <v>138199.78</v>
      </c>
      <c r="AD58" s="39">
        <f t="shared" si="18"/>
        <v>0</v>
      </c>
      <c r="AE58" s="39">
        <f t="shared" si="18"/>
        <v>0</v>
      </c>
      <c r="AF58" s="39">
        <f t="shared" si="18"/>
        <v>0</v>
      </c>
      <c r="AG58" s="38">
        <f t="shared" si="17"/>
        <v>0</v>
      </c>
      <c r="AH58" s="37">
        <f t="shared" si="17"/>
        <v>138199.78</v>
      </c>
      <c r="AI58" s="37">
        <f t="shared" si="17"/>
        <v>0</v>
      </c>
      <c r="AJ58" s="37">
        <f t="shared" si="17"/>
        <v>138199.78</v>
      </c>
      <c r="AK58" s="37">
        <f t="shared" si="17"/>
        <v>0</v>
      </c>
    </row>
    <row r="59" spans="1:37" ht="99" customHeight="1" hidden="1">
      <c r="A59" s="61" t="s">
        <v>23</v>
      </c>
      <c r="B59" s="24" t="s">
        <v>34</v>
      </c>
      <c r="C59" s="28">
        <f aca="true" t="shared" si="19" ref="C59:C69">SUM(D59:K59,Q59:W59)</f>
        <v>0</v>
      </c>
      <c r="D59" s="27"/>
      <c r="E59" s="27"/>
      <c r="F59" s="27"/>
      <c r="G59" s="27"/>
      <c r="H59" s="27"/>
      <c r="I59" s="27"/>
      <c r="J59" s="27"/>
      <c r="K59" s="28">
        <f t="shared" si="9"/>
        <v>0</v>
      </c>
      <c r="L59" s="29"/>
      <c r="M59" s="29"/>
      <c r="N59" s="29"/>
      <c r="O59" s="29"/>
      <c r="P59" s="29"/>
      <c r="Q59" s="27"/>
      <c r="R59" s="27"/>
      <c r="S59" s="27"/>
      <c r="T59" s="27"/>
      <c r="U59" s="27"/>
      <c r="V59" s="27"/>
      <c r="W59" s="27"/>
      <c r="X59" s="34"/>
      <c r="Y59" s="14">
        <f aca="true" t="shared" si="20" ref="Y59:Y69">SUM(Z59:AF59)</f>
        <v>0</v>
      </c>
      <c r="Z59" s="15"/>
      <c r="AA59" s="15"/>
      <c r="AB59" s="15"/>
      <c r="AC59" s="15"/>
      <c r="AD59" s="15"/>
      <c r="AE59" s="15"/>
      <c r="AF59" s="15"/>
      <c r="AG59" s="34"/>
      <c r="AH59" s="41">
        <f aca="true" t="shared" si="21" ref="AH59:AH69">C59+Y59</f>
        <v>0</v>
      </c>
      <c r="AI59" s="27">
        <f aca="true" t="shared" si="22" ref="AI59:AI68">AH59</f>
        <v>0</v>
      </c>
      <c r="AJ59" s="27"/>
      <c r="AK59" s="27"/>
    </row>
    <row r="60" spans="1:37" ht="62.25" customHeight="1">
      <c r="A60" s="61"/>
      <c r="B60" s="24" t="s">
        <v>77</v>
      </c>
      <c r="C60" s="28">
        <f t="shared" si="19"/>
        <v>153500</v>
      </c>
      <c r="D60" s="27">
        <v>248300</v>
      </c>
      <c r="E60" s="27">
        <v>-66800</v>
      </c>
      <c r="F60" s="27"/>
      <c r="G60" s="27"/>
      <c r="H60" s="27"/>
      <c r="I60" s="27"/>
      <c r="J60" s="27"/>
      <c r="K60" s="28">
        <f t="shared" si="9"/>
        <v>-28000</v>
      </c>
      <c r="L60" s="29"/>
      <c r="M60" s="29"/>
      <c r="N60" s="29"/>
      <c r="O60" s="29"/>
      <c r="P60" s="29">
        <v>-28000</v>
      </c>
      <c r="Q60" s="27"/>
      <c r="R60" s="27"/>
      <c r="S60" s="27"/>
      <c r="T60" s="27"/>
      <c r="U60" s="27"/>
      <c r="V60" s="27"/>
      <c r="W60" s="27"/>
      <c r="X60" s="34"/>
      <c r="Y60" s="45">
        <f t="shared" si="20"/>
        <v>0</v>
      </c>
      <c r="Z60" s="15"/>
      <c r="AA60" s="15"/>
      <c r="AB60" s="15"/>
      <c r="AC60" s="15"/>
      <c r="AD60" s="15"/>
      <c r="AE60" s="15"/>
      <c r="AF60" s="15"/>
      <c r="AG60" s="34"/>
      <c r="AH60" s="41">
        <f t="shared" si="21"/>
        <v>153500</v>
      </c>
      <c r="AI60" s="27">
        <f t="shared" si="22"/>
        <v>153500</v>
      </c>
      <c r="AJ60" s="27"/>
      <c r="AK60" s="27"/>
    </row>
    <row r="61" spans="1:37" ht="61.5" customHeight="1">
      <c r="A61" s="61"/>
      <c r="B61" s="24" t="s">
        <v>78</v>
      </c>
      <c r="C61" s="28">
        <f t="shared" si="19"/>
        <v>-15000</v>
      </c>
      <c r="D61" s="27"/>
      <c r="E61" s="27">
        <v>-15000</v>
      </c>
      <c r="F61" s="27"/>
      <c r="G61" s="27"/>
      <c r="H61" s="27"/>
      <c r="I61" s="27"/>
      <c r="J61" s="27"/>
      <c r="K61" s="28">
        <f t="shared" si="9"/>
        <v>0</v>
      </c>
      <c r="L61" s="29"/>
      <c r="M61" s="29"/>
      <c r="N61" s="29"/>
      <c r="O61" s="29"/>
      <c r="P61" s="29"/>
      <c r="Q61" s="27"/>
      <c r="R61" s="27"/>
      <c r="S61" s="27"/>
      <c r="T61" s="27"/>
      <c r="U61" s="27"/>
      <c r="V61" s="27"/>
      <c r="W61" s="27"/>
      <c r="X61" s="34"/>
      <c r="Y61" s="45">
        <f t="shared" si="20"/>
        <v>0</v>
      </c>
      <c r="Z61" s="15"/>
      <c r="AA61" s="15"/>
      <c r="AB61" s="15"/>
      <c r="AC61" s="15"/>
      <c r="AD61" s="15"/>
      <c r="AE61" s="15"/>
      <c r="AF61" s="15"/>
      <c r="AG61" s="34"/>
      <c r="AH61" s="41">
        <f t="shared" si="21"/>
        <v>-15000</v>
      </c>
      <c r="AI61" s="27">
        <f t="shared" si="22"/>
        <v>-15000</v>
      </c>
      <c r="AJ61" s="27"/>
      <c r="AK61" s="27"/>
    </row>
    <row r="62" spans="1:37" ht="45" customHeight="1">
      <c r="A62" s="61"/>
      <c r="B62" s="20" t="s">
        <v>73</v>
      </c>
      <c r="C62" s="28">
        <f t="shared" si="19"/>
        <v>101100</v>
      </c>
      <c r="D62" s="27">
        <v>97400</v>
      </c>
      <c r="E62" s="27">
        <v>29200</v>
      </c>
      <c r="F62" s="27"/>
      <c r="G62" s="27"/>
      <c r="H62" s="27"/>
      <c r="I62" s="27"/>
      <c r="J62" s="27"/>
      <c r="K62" s="28">
        <f t="shared" si="9"/>
        <v>-25500</v>
      </c>
      <c r="L62" s="29"/>
      <c r="M62" s="29"/>
      <c r="N62" s="29"/>
      <c r="O62" s="29">
        <v>-25500</v>
      </c>
      <c r="P62" s="29"/>
      <c r="Q62" s="27"/>
      <c r="R62" s="27"/>
      <c r="S62" s="27"/>
      <c r="T62" s="27"/>
      <c r="U62" s="27"/>
      <c r="V62" s="27"/>
      <c r="W62" s="27"/>
      <c r="X62" s="34"/>
      <c r="Y62" s="45">
        <f t="shared" si="20"/>
        <v>0</v>
      </c>
      <c r="Z62" s="15"/>
      <c r="AA62" s="15"/>
      <c r="AB62" s="15"/>
      <c r="AC62" s="15"/>
      <c r="AD62" s="15"/>
      <c r="AE62" s="15"/>
      <c r="AF62" s="15"/>
      <c r="AG62" s="34"/>
      <c r="AH62" s="41">
        <f t="shared" si="21"/>
        <v>101100</v>
      </c>
      <c r="AI62" s="27">
        <f t="shared" si="22"/>
        <v>101100</v>
      </c>
      <c r="AJ62" s="27"/>
      <c r="AK62" s="27"/>
    </row>
    <row r="63" spans="1:37" ht="65.25" customHeight="1">
      <c r="A63" s="61"/>
      <c r="B63" s="24" t="s">
        <v>74</v>
      </c>
      <c r="C63" s="28">
        <f t="shared" si="19"/>
        <v>47000</v>
      </c>
      <c r="D63" s="27">
        <v>10800</v>
      </c>
      <c r="E63" s="27">
        <v>6200</v>
      </c>
      <c r="F63" s="27"/>
      <c r="G63" s="27"/>
      <c r="H63" s="27"/>
      <c r="I63" s="27"/>
      <c r="J63" s="27"/>
      <c r="K63" s="28">
        <f t="shared" si="9"/>
        <v>30000</v>
      </c>
      <c r="L63" s="29">
        <v>30000</v>
      </c>
      <c r="M63" s="29"/>
      <c r="N63" s="29"/>
      <c r="O63" s="29"/>
      <c r="P63" s="29"/>
      <c r="Q63" s="27"/>
      <c r="R63" s="27"/>
      <c r="S63" s="27"/>
      <c r="T63" s="32"/>
      <c r="U63" s="32"/>
      <c r="V63" s="32"/>
      <c r="W63" s="32"/>
      <c r="X63" s="34"/>
      <c r="Y63" s="45">
        <f t="shared" si="20"/>
        <v>0</v>
      </c>
      <c r="Z63" s="15"/>
      <c r="AA63" s="15"/>
      <c r="AB63" s="15"/>
      <c r="AC63" s="15"/>
      <c r="AD63" s="15"/>
      <c r="AE63" s="15"/>
      <c r="AF63" s="15"/>
      <c r="AG63" s="23"/>
      <c r="AH63" s="41">
        <f t="shared" si="21"/>
        <v>47000</v>
      </c>
      <c r="AI63" s="27">
        <f t="shared" si="22"/>
        <v>47000</v>
      </c>
      <c r="AJ63" s="32"/>
      <c r="AK63" s="32"/>
    </row>
    <row r="64" spans="1:37" ht="62.25" customHeight="1">
      <c r="A64" s="61"/>
      <c r="B64" s="4" t="s">
        <v>72</v>
      </c>
      <c r="C64" s="28">
        <f t="shared" si="19"/>
        <v>-357400</v>
      </c>
      <c r="D64" s="27">
        <v>116000</v>
      </c>
      <c r="E64" s="27">
        <v>29200</v>
      </c>
      <c r="F64" s="27"/>
      <c r="G64" s="27"/>
      <c r="H64" s="27"/>
      <c r="I64" s="27"/>
      <c r="J64" s="27"/>
      <c r="K64" s="28">
        <f t="shared" si="9"/>
        <v>-502600</v>
      </c>
      <c r="L64" s="29">
        <v>-406700</v>
      </c>
      <c r="M64" s="29"/>
      <c r="N64" s="29"/>
      <c r="O64" s="29">
        <v>-23900</v>
      </c>
      <c r="P64" s="29">
        <v>-72000</v>
      </c>
      <c r="Q64" s="27"/>
      <c r="R64" s="27"/>
      <c r="S64" s="27"/>
      <c r="T64" s="32"/>
      <c r="U64" s="32"/>
      <c r="V64" s="32"/>
      <c r="W64" s="32"/>
      <c r="X64" s="34"/>
      <c r="Y64" s="47">
        <f t="shared" si="20"/>
        <v>0</v>
      </c>
      <c r="Z64" s="15"/>
      <c r="AA64" s="15"/>
      <c r="AB64" s="15"/>
      <c r="AC64" s="15"/>
      <c r="AD64" s="15"/>
      <c r="AE64" s="15"/>
      <c r="AF64" s="15"/>
      <c r="AG64" s="23"/>
      <c r="AH64" s="41">
        <f t="shared" si="21"/>
        <v>-357400</v>
      </c>
      <c r="AI64" s="27">
        <f t="shared" si="22"/>
        <v>-357400</v>
      </c>
      <c r="AJ64" s="32"/>
      <c r="AK64" s="27"/>
    </row>
    <row r="65" spans="1:37" ht="38.25" customHeight="1">
      <c r="A65" s="61"/>
      <c r="B65" s="66" t="s">
        <v>70</v>
      </c>
      <c r="C65" s="28">
        <f t="shared" si="19"/>
        <v>70800</v>
      </c>
      <c r="D65" s="27">
        <v>63000</v>
      </c>
      <c r="E65" s="27">
        <v>7800</v>
      </c>
      <c r="F65" s="27"/>
      <c r="G65" s="27"/>
      <c r="H65" s="27"/>
      <c r="I65" s="27"/>
      <c r="J65" s="27"/>
      <c r="K65" s="28">
        <f t="shared" si="9"/>
        <v>0</v>
      </c>
      <c r="L65" s="29"/>
      <c r="M65" s="29"/>
      <c r="N65" s="29"/>
      <c r="O65" s="29"/>
      <c r="P65" s="29"/>
      <c r="Q65" s="27"/>
      <c r="R65" s="27"/>
      <c r="S65" s="27"/>
      <c r="T65" s="32"/>
      <c r="U65" s="32"/>
      <c r="V65" s="32"/>
      <c r="W65" s="32"/>
      <c r="X65" s="34"/>
      <c r="Y65" s="47">
        <f t="shared" si="20"/>
        <v>-20000</v>
      </c>
      <c r="Z65" s="15"/>
      <c r="AA65" s="15"/>
      <c r="AB65" s="15"/>
      <c r="AC65" s="15"/>
      <c r="AD65" s="15"/>
      <c r="AE65" s="15">
        <v>-20000</v>
      </c>
      <c r="AF65" s="15"/>
      <c r="AG65" s="23" t="s">
        <v>120</v>
      </c>
      <c r="AH65" s="41">
        <f t="shared" si="21"/>
        <v>50800</v>
      </c>
      <c r="AI65" s="27">
        <f t="shared" si="22"/>
        <v>50800</v>
      </c>
      <c r="AJ65" s="32"/>
      <c r="AK65" s="27"/>
    </row>
    <row r="66" spans="1:37" ht="48.75" customHeight="1">
      <c r="A66" s="61"/>
      <c r="B66" s="68"/>
      <c r="C66" s="28">
        <f t="shared" si="19"/>
        <v>-6500</v>
      </c>
      <c r="D66" s="27"/>
      <c r="E66" s="27"/>
      <c r="F66" s="27"/>
      <c r="G66" s="27"/>
      <c r="H66" s="27"/>
      <c r="I66" s="27"/>
      <c r="J66" s="27"/>
      <c r="K66" s="28">
        <f t="shared" si="9"/>
        <v>0</v>
      </c>
      <c r="L66" s="29"/>
      <c r="M66" s="29"/>
      <c r="N66" s="29"/>
      <c r="O66" s="29"/>
      <c r="P66" s="29"/>
      <c r="Q66" s="27"/>
      <c r="R66" s="27">
        <v>-6500</v>
      </c>
      <c r="S66" s="27"/>
      <c r="T66" s="32"/>
      <c r="U66" s="32"/>
      <c r="V66" s="32"/>
      <c r="W66" s="32"/>
      <c r="X66" s="34"/>
      <c r="Y66" s="47">
        <f t="shared" si="20"/>
        <v>26500</v>
      </c>
      <c r="Z66" s="15"/>
      <c r="AA66" s="15"/>
      <c r="AB66" s="15"/>
      <c r="AC66" s="15"/>
      <c r="AD66" s="15"/>
      <c r="AE66" s="15">
        <f>20000+6500</f>
        <v>26500</v>
      </c>
      <c r="AF66" s="15"/>
      <c r="AG66" s="23" t="s">
        <v>121</v>
      </c>
      <c r="AH66" s="41">
        <f t="shared" si="21"/>
        <v>20000</v>
      </c>
      <c r="AI66" s="27">
        <f t="shared" si="22"/>
        <v>20000</v>
      </c>
      <c r="AJ66" s="32"/>
      <c r="AK66" s="27"/>
    </row>
    <row r="67" spans="1:37" ht="57" customHeight="1" hidden="1">
      <c r="A67" s="61"/>
      <c r="B67" s="24" t="s">
        <v>76</v>
      </c>
      <c r="C67" s="28">
        <f t="shared" si="19"/>
        <v>0</v>
      </c>
      <c r="D67" s="27"/>
      <c r="E67" s="27"/>
      <c r="F67" s="27"/>
      <c r="G67" s="27"/>
      <c r="H67" s="27"/>
      <c r="I67" s="27"/>
      <c r="J67" s="27"/>
      <c r="K67" s="28">
        <f t="shared" si="9"/>
        <v>0</v>
      </c>
      <c r="L67" s="29"/>
      <c r="M67" s="29"/>
      <c r="N67" s="29"/>
      <c r="O67" s="29"/>
      <c r="P67" s="29"/>
      <c r="Q67" s="27"/>
      <c r="R67" s="27"/>
      <c r="S67" s="27"/>
      <c r="T67" s="33"/>
      <c r="U67" s="32"/>
      <c r="V67" s="32"/>
      <c r="W67" s="32"/>
      <c r="X67" s="23"/>
      <c r="Y67" s="28">
        <f t="shared" si="20"/>
        <v>0</v>
      </c>
      <c r="Z67" s="15"/>
      <c r="AA67" s="15"/>
      <c r="AB67" s="15"/>
      <c r="AC67" s="15"/>
      <c r="AD67" s="15"/>
      <c r="AE67" s="15"/>
      <c r="AF67" s="15"/>
      <c r="AG67" s="23"/>
      <c r="AH67" s="41">
        <f t="shared" si="21"/>
        <v>0</v>
      </c>
      <c r="AI67" s="27">
        <f t="shared" si="22"/>
        <v>0</v>
      </c>
      <c r="AJ67" s="32"/>
      <c r="AK67" s="32"/>
    </row>
    <row r="68" spans="1:37" ht="65.25" customHeight="1" hidden="1">
      <c r="A68" s="61"/>
      <c r="B68" s="24" t="s">
        <v>75</v>
      </c>
      <c r="C68" s="28">
        <f t="shared" si="19"/>
        <v>0</v>
      </c>
      <c r="D68" s="27"/>
      <c r="E68" s="27"/>
      <c r="F68" s="27"/>
      <c r="G68" s="27"/>
      <c r="H68" s="27"/>
      <c r="I68" s="27"/>
      <c r="J68" s="27"/>
      <c r="K68" s="28">
        <f t="shared" si="9"/>
        <v>0</v>
      </c>
      <c r="L68" s="29"/>
      <c r="M68" s="29"/>
      <c r="N68" s="29"/>
      <c r="O68" s="29"/>
      <c r="P68" s="29"/>
      <c r="Q68" s="27"/>
      <c r="R68" s="27"/>
      <c r="S68" s="27"/>
      <c r="T68" s="32"/>
      <c r="U68" s="32"/>
      <c r="V68" s="32"/>
      <c r="W68" s="32"/>
      <c r="X68" s="23"/>
      <c r="Y68" s="28">
        <f t="shared" si="20"/>
        <v>0</v>
      </c>
      <c r="Z68" s="15"/>
      <c r="AA68" s="15"/>
      <c r="AB68" s="15"/>
      <c r="AC68" s="15"/>
      <c r="AD68" s="15"/>
      <c r="AE68" s="15"/>
      <c r="AF68" s="15"/>
      <c r="AG68" s="23"/>
      <c r="AH68" s="41">
        <f t="shared" si="21"/>
        <v>0</v>
      </c>
      <c r="AI68" s="27">
        <f t="shared" si="22"/>
        <v>0</v>
      </c>
      <c r="AJ68" s="32"/>
      <c r="AK68" s="32"/>
    </row>
    <row r="69" spans="1:37" ht="45.75" customHeight="1" hidden="1">
      <c r="A69" s="61"/>
      <c r="B69" s="22"/>
      <c r="C69" s="28">
        <f t="shared" si="19"/>
        <v>0</v>
      </c>
      <c r="D69" s="27"/>
      <c r="E69" s="27"/>
      <c r="F69" s="27"/>
      <c r="G69" s="27"/>
      <c r="H69" s="27"/>
      <c r="I69" s="27"/>
      <c r="J69" s="27"/>
      <c r="K69" s="28">
        <f t="shared" si="9"/>
        <v>0</v>
      </c>
      <c r="L69" s="29"/>
      <c r="M69" s="29"/>
      <c r="N69" s="29"/>
      <c r="O69" s="29"/>
      <c r="P69" s="29"/>
      <c r="Q69" s="27"/>
      <c r="R69" s="27"/>
      <c r="S69" s="27"/>
      <c r="T69" s="32"/>
      <c r="U69" s="32"/>
      <c r="V69" s="32"/>
      <c r="W69" s="32"/>
      <c r="X69" s="23"/>
      <c r="Y69" s="28">
        <f t="shared" si="20"/>
        <v>0</v>
      </c>
      <c r="Z69" s="15"/>
      <c r="AA69" s="15"/>
      <c r="AB69" s="15"/>
      <c r="AC69" s="15"/>
      <c r="AD69" s="15"/>
      <c r="AE69" s="15"/>
      <c r="AF69" s="15"/>
      <c r="AG69" s="23"/>
      <c r="AH69" s="41">
        <f t="shared" si="21"/>
        <v>0</v>
      </c>
      <c r="AI69" s="32"/>
      <c r="AJ69" s="32"/>
      <c r="AK69" s="32"/>
    </row>
    <row r="70" spans="1:37" ht="22.5">
      <c r="A70" s="57" t="s">
        <v>49</v>
      </c>
      <c r="B70" s="57"/>
      <c r="C70" s="37">
        <f aca="true" t="shared" si="23" ref="C70:W70">SUM(C59:C69)</f>
        <v>-6500</v>
      </c>
      <c r="D70" s="37">
        <f t="shared" si="23"/>
        <v>535500</v>
      </c>
      <c r="E70" s="37">
        <f t="shared" si="23"/>
        <v>-9400</v>
      </c>
      <c r="F70" s="37">
        <f t="shared" si="23"/>
        <v>0</v>
      </c>
      <c r="G70" s="37">
        <f t="shared" si="23"/>
        <v>0</v>
      </c>
      <c r="H70" s="37">
        <f t="shared" si="23"/>
        <v>0</v>
      </c>
      <c r="I70" s="37">
        <f t="shared" si="23"/>
        <v>0</v>
      </c>
      <c r="J70" s="37">
        <f t="shared" si="23"/>
        <v>0</v>
      </c>
      <c r="K70" s="37">
        <f t="shared" si="23"/>
        <v>-526100</v>
      </c>
      <c r="L70" s="37">
        <f t="shared" si="23"/>
        <v>-376700</v>
      </c>
      <c r="M70" s="37">
        <f t="shared" si="23"/>
        <v>0</v>
      </c>
      <c r="N70" s="37">
        <f t="shared" si="23"/>
        <v>0</v>
      </c>
      <c r="O70" s="37">
        <f t="shared" si="23"/>
        <v>-49400</v>
      </c>
      <c r="P70" s="37">
        <f t="shared" si="23"/>
        <v>-100000</v>
      </c>
      <c r="Q70" s="37">
        <f t="shared" si="23"/>
        <v>0</v>
      </c>
      <c r="R70" s="37">
        <f t="shared" si="23"/>
        <v>-6500</v>
      </c>
      <c r="S70" s="37">
        <f t="shared" si="23"/>
        <v>0</v>
      </c>
      <c r="T70" s="37">
        <f t="shared" si="23"/>
        <v>0</v>
      </c>
      <c r="U70" s="37">
        <f t="shared" si="23"/>
        <v>0</v>
      </c>
      <c r="V70" s="37"/>
      <c r="W70" s="37">
        <f t="shared" si="23"/>
        <v>0</v>
      </c>
      <c r="X70" s="38"/>
      <c r="Y70" s="37">
        <f aca="true" t="shared" si="24" ref="Y70:AK70">SUM(Y59:Y69)</f>
        <v>6500</v>
      </c>
      <c r="Z70" s="39">
        <f t="shared" si="24"/>
        <v>0</v>
      </c>
      <c r="AA70" s="39">
        <f t="shared" si="24"/>
        <v>0</v>
      </c>
      <c r="AB70" s="39">
        <f t="shared" si="24"/>
        <v>0</v>
      </c>
      <c r="AC70" s="39">
        <f t="shared" si="24"/>
        <v>0</v>
      </c>
      <c r="AD70" s="39">
        <f t="shared" si="24"/>
        <v>0</v>
      </c>
      <c r="AE70" s="39">
        <f t="shared" si="24"/>
        <v>6500</v>
      </c>
      <c r="AF70" s="39">
        <f t="shared" si="24"/>
        <v>0</v>
      </c>
      <c r="AG70" s="38">
        <f t="shared" si="24"/>
        <v>0</v>
      </c>
      <c r="AH70" s="37">
        <f t="shared" si="24"/>
        <v>0</v>
      </c>
      <c r="AI70" s="37">
        <f t="shared" si="24"/>
        <v>0</v>
      </c>
      <c r="AJ70" s="37">
        <f t="shared" si="24"/>
        <v>0</v>
      </c>
      <c r="AK70" s="37">
        <f t="shared" si="24"/>
        <v>0</v>
      </c>
    </row>
    <row r="71" spans="1:37" ht="89.25" customHeight="1" hidden="1">
      <c r="A71" s="61" t="s">
        <v>24</v>
      </c>
      <c r="B71" s="22" t="s">
        <v>86</v>
      </c>
      <c r="C71" s="28">
        <f>SUM(D71:K71,Q71:W71)</f>
        <v>0</v>
      </c>
      <c r="D71" s="27"/>
      <c r="E71" s="27"/>
      <c r="F71" s="27"/>
      <c r="G71" s="27"/>
      <c r="H71" s="27"/>
      <c r="I71" s="27"/>
      <c r="J71" s="27"/>
      <c r="K71" s="28">
        <f>SUM(L71:P71)</f>
        <v>0</v>
      </c>
      <c r="L71" s="29"/>
      <c r="M71" s="29"/>
      <c r="N71" s="29"/>
      <c r="O71" s="29"/>
      <c r="P71" s="29"/>
      <c r="Q71" s="27"/>
      <c r="R71" s="27"/>
      <c r="S71" s="27"/>
      <c r="T71" s="32"/>
      <c r="U71" s="32"/>
      <c r="V71" s="32"/>
      <c r="W71" s="32"/>
      <c r="X71" s="23"/>
      <c r="Y71" s="28">
        <f>SUM(Z71:AF71)</f>
        <v>0</v>
      </c>
      <c r="Z71" s="15"/>
      <c r="AA71" s="15"/>
      <c r="AB71" s="15"/>
      <c r="AC71" s="15"/>
      <c r="AD71" s="15"/>
      <c r="AE71" s="15"/>
      <c r="AF71" s="15"/>
      <c r="AG71" s="23"/>
      <c r="AH71" s="41">
        <f>C71+Y71</f>
        <v>0</v>
      </c>
      <c r="AI71" s="27">
        <f>AH71</f>
        <v>0</v>
      </c>
      <c r="AJ71" s="32"/>
      <c r="AK71" s="32"/>
    </row>
    <row r="72" spans="1:37" ht="100.5" customHeight="1" hidden="1">
      <c r="A72" s="61"/>
      <c r="B72" s="22" t="s">
        <v>87</v>
      </c>
      <c r="C72" s="28">
        <f>SUM(D72:K72,Q72:W72)</f>
        <v>0</v>
      </c>
      <c r="D72" s="27"/>
      <c r="E72" s="27"/>
      <c r="F72" s="27"/>
      <c r="G72" s="27"/>
      <c r="H72" s="27"/>
      <c r="I72" s="27"/>
      <c r="J72" s="27"/>
      <c r="K72" s="28">
        <f>SUM(L72:P72)</f>
        <v>0</v>
      </c>
      <c r="L72" s="29"/>
      <c r="M72" s="29"/>
      <c r="N72" s="29"/>
      <c r="O72" s="29"/>
      <c r="P72" s="29"/>
      <c r="Q72" s="27"/>
      <c r="R72" s="27"/>
      <c r="S72" s="27"/>
      <c r="T72" s="32"/>
      <c r="U72" s="32"/>
      <c r="V72" s="32"/>
      <c r="W72" s="32"/>
      <c r="X72" s="23"/>
      <c r="Y72" s="28">
        <f>SUM(Z72:AF72)</f>
        <v>0</v>
      </c>
      <c r="Z72" s="15"/>
      <c r="AA72" s="15"/>
      <c r="AB72" s="15"/>
      <c r="AC72" s="15"/>
      <c r="AD72" s="15"/>
      <c r="AE72" s="15"/>
      <c r="AF72" s="15"/>
      <c r="AG72" s="23"/>
      <c r="AH72" s="41">
        <f>C72+Y72</f>
        <v>0</v>
      </c>
      <c r="AI72" s="27">
        <f>AH72</f>
        <v>0</v>
      </c>
      <c r="AJ72" s="32"/>
      <c r="AK72" s="32"/>
    </row>
    <row r="73" spans="1:37" ht="114.75" customHeight="1" hidden="1">
      <c r="A73" s="61"/>
      <c r="B73" s="22" t="s">
        <v>109</v>
      </c>
      <c r="C73" s="28">
        <f>SUM(D73:K73,Q73:W73)</f>
        <v>0</v>
      </c>
      <c r="D73" s="27"/>
      <c r="E73" s="27"/>
      <c r="F73" s="27"/>
      <c r="G73" s="27"/>
      <c r="H73" s="27"/>
      <c r="I73" s="27"/>
      <c r="J73" s="27"/>
      <c r="K73" s="28">
        <f>SUM(L73:P73)</f>
        <v>0</v>
      </c>
      <c r="L73" s="29"/>
      <c r="M73" s="29"/>
      <c r="N73" s="29"/>
      <c r="O73" s="29"/>
      <c r="P73" s="29"/>
      <c r="Q73" s="27"/>
      <c r="R73" s="27"/>
      <c r="S73" s="27"/>
      <c r="T73" s="32"/>
      <c r="U73" s="32"/>
      <c r="V73" s="32"/>
      <c r="W73" s="32"/>
      <c r="X73" s="23"/>
      <c r="Y73" s="28">
        <f>SUM(Z73:AF73)</f>
        <v>0</v>
      </c>
      <c r="Z73" s="15"/>
      <c r="AA73" s="15"/>
      <c r="AB73" s="15"/>
      <c r="AC73" s="15"/>
      <c r="AD73" s="15"/>
      <c r="AE73" s="15"/>
      <c r="AF73" s="15"/>
      <c r="AG73" s="23"/>
      <c r="AH73" s="41">
        <f>C73+Y73</f>
        <v>0</v>
      </c>
      <c r="AI73" s="27">
        <f>AH73</f>
        <v>0</v>
      </c>
      <c r="AJ73" s="27"/>
      <c r="AK73" s="32"/>
    </row>
    <row r="74" spans="1:37" ht="72" customHeight="1" hidden="1">
      <c r="A74" s="61"/>
      <c r="B74" s="22" t="s">
        <v>62</v>
      </c>
      <c r="C74" s="28">
        <f>SUM(D74:K74,Q74:W74)</f>
        <v>0</v>
      </c>
      <c r="D74" s="27"/>
      <c r="E74" s="27"/>
      <c r="F74" s="27"/>
      <c r="G74" s="27"/>
      <c r="H74" s="27"/>
      <c r="I74" s="27"/>
      <c r="J74" s="27"/>
      <c r="K74" s="28">
        <f>SUM(L74:P74)</f>
        <v>0</v>
      </c>
      <c r="L74" s="29"/>
      <c r="M74" s="29"/>
      <c r="N74" s="29"/>
      <c r="O74" s="29"/>
      <c r="P74" s="29"/>
      <c r="Q74" s="27"/>
      <c r="R74" s="27"/>
      <c r="S74" s="27"/>
      <c r="T74" s="32"/>
      <c r="U74" s="32"/>
      <c r="V74" s="32"/>
      <c r="W74" s="32"/>
      <c r="X74" s="23"/>
      <c r="Y74" s="28">
        <f>SUM(Z74:AF74)</f>
        <v>0</v>
      </c>
      <c r="Z74" s="15"/>
      <c r="AA74" s="15"/>
      <c r="AB74" s="15"/>
      <c r="AC74" s="15"/>
      <c r="AD74" s="15"/>
      <c r="AE74" s="15"/>
      <c r="AF74" s="15"/>
      <c r="AG74" s="40"/>
      <c r="AH74" s="41">
        <f>C74+Y74</f>
        <v>0</v>
      </c>
      <c r="AI74" s="27">
        <f>AH74</f>
        <v>0</v>
      </c>
      <c r="AJ74" s="32"/>
      <c r="AK74" s="27"/>
    </row>
    <row r="75" spans="1:37" ht="101.25" customHeight="1">
      <c r="A75" s="61"/>
      <c r="B75" s="22" t="s">
        <v>88</v>
      </c>
      <c r="C75" s="28">
        <f>SUM(D75:K75,Q75:W75)</f>
        <v>18572</v>
      </c>
      <c r="D75" s="27">
        <v>15222.95</v>
      </c>
      <c r="E75" s="27">
        <v>3349.05</v>
      </c>
      <c r="F75" s="27"/>
      <c r="G75" s="27"/>
      <c r="H75" s="27"/>
      <c r="I75" s="27"/>
      <c r="J75" s="27"/>
      <c r="K75" s="28">
        <f t="shared" si="9"/>
        <v>0</v>
      </c>
      <c r="L75" s="29"/>
      <c r="M75" s="29"/>
      <c r="N75" s="29"/>
      <c r="O75" s="29"/>
      <c r="P75" s="29"/>
      <c r="Q75" s="27"/>
      <c r="R75" s="27"/>
      <c r="S75" s="27"/>
      <c r="T75" s="32"/>
      <c r="U75" s="32"/>
      <c r="V75" s="32"/>
      <c r="W75" s="32"/>
      <c r="X75" s="23" t="s">
        <v>142</v>
      </c>
      <c r="Y75" s="47">
        <f>SUM(Z75:AF75)</f>
        <v>0</v>
      </c>
      <c r="Z75" s="15"/>
      <c r="AA75" s="15"/>
      <c r="AB75" s="15"/>
      <c r="AC75" s="15"/>
      <c r="AD75" s="15"/>
      <c r="AE75" s="15"/>
      <c r="AF75" s="15"/>
      <c r="AG75" s="23"/>
      <c r="AH75" s="41">
        <f>C75+Y75</f>
        <v>18572</v>
      </c>
      <c r="AI75" s="27"/>
      <c r="AJ75" s="27">
        <f>AH75</f>
        <v>18572</v>
      </c>
      <c r="AK75" s="32"/>
    </row>
    <row r="76" spans="1:37" ht="22.5">
      <c r="A76" s="57" t="s">
        <v>89</v>
      </c>
      <c r="B76" s="57"/>
      <c r="C76" s="37">
        <f aca="true" t="shared" si="25" ref="C76:J76">SUM(C71:C75)</f>
        <v>18572</v>
      </c>
      <c r="D76" s="37">
        <f t="shared" si="25"/>
        <v>15222.95</v>
      </c>
      <c r="E76" s="37">
        <f t="shared" si="25"/>
        <v>3349.05</v>
      </c>
      <c r="F76" s="37">
        <f t="shared" si="25"/>
        <v>0</v>
      </c>
      <c r="G76" s="37">
        <f t="shared" si="25"/>
        <v>0</v>
      </c>
      <c r="H76" s="37">
        <f t="shared" si="25"/>
        <v>0</v>
      </c>
      <c r="I76" s="37">
        <f t="shared" si="25"/>
        <v>0</v>
      </c>
      <c r="J76" s="37">
        <f t="shared" si="25"/>
        <v>0</v>
      </c>
      <c r="K76" s="37">
        <f t="shared" si="9"/>
        <v>0</v>
      </c>
      <c r="L76" s="37">
        <f aca="true" t="shared" si="26" ref="L76:U76">SUM(L71:L75)</f>
        <v>0</v>
      </c>
      <c r="M76" s="37">
        <f t="shared" si="26"/>
        <v>0</v>
      </c>
      <c r="N76" s="37">
        <f t="shared" si="26"/>
        <v>0</v>
      </c>
      <c r="O76" s="37">
        <f t="shared" si="26"/>
        <v>0</v>
      </c>
      <c r="P76" s="37">
        <f t="shared" si="26"/>
        <v>0</v>
      </c>
      <c r="Q76" s="37">
        <f t="shared" si="26"/>
        <v>0</v>
      </c>
      <c r="R76" s="37">
        <f t="shared" si="26"/>
        <v>0</v>
      </c>
      <c r="S76" s="37">
        <f t="shared" si="26"/>
        <v>0</v>
      </c>
      <c r="T76" s="37">
        <f t="shared" si="26"/>
        <v>0</v>
      </c>
      <c r="U76" s="37">
        <f t="shared" si="26"/>
        <v>0</v>
      </c>
      <c r="V76" s="37"/>
      <c r="W76" s="37">
        <f>SUM(W71:W75)</f>
        <v>0</v>
      </c>
      <c r="X76" s="38"/>
      <c r="Y76" s="37">
        <f aca="true" t="shared" si="27" ref="Y76:AK76">SUM(Y71:Y75)</f>
        <v>0</v>
      </c>
      <c r="Z76" s="39">
        <f t="shared" si="27"/>
        <v>0</v>
      </c>
      <c r="AA76" s="39">
        <f t="shared" si="27"/>
        <v>0</v>
      </c>
      <c r="AB76" s="39">
        <f t="shared" si="27"/>
        <v>0</v>
      </c>
      <c r="AC76" s="39">
        <f t="shared" si="27"/>
        <v>0</v>
      </c>
      <c r="AD76" s="39">
        <f t="shared" si="27"/>
        <v>0</v>
      </c>
      <c r="AE76" s="39">
        <f t="shared" si="27"/>
        <v>0</v>
      </c>
      <c r="AF76" s="39">
        <f t="shared" si="27"/>
        <v>0</v>
      </c>
      <c r="AG76" s="38">
        <f t="shared" si="27"/>
        <v>0</v>
      </c>
      <c r="AH76" s="37">
        <f t="shared" si="27"/>
        <v>18572</v>
      </c>
      <c r="AI76" s="37">
        <f t="shared" si="27"/>
        <v>0</v>
      </c>
      <c r="AJ76" s="37">
        <f t="shared" si="27"/>
        <v>18572</v>
      </c>
      <c r="AK76" s="37">
        <f t="shared" si="27"/>
        <v>0</v>
      </c>
    </row>
    <row r="77" spans="1:37" ht="84" customHeight="1" hidden="1">
      <c r="A77" s="61" t="s">
        <v>25</v>
      </c>
      <c r="B77" s="22" t="s">
        <v>36</v>
      </c>
      <c r="C77" s="28">
        <f>SUM(D77:K77,Q77:W77)</f>
        <v>0</v>
      </c>
      <c r="D77" s="27"/>
      <c r="E77" s="27"/>
      <c r="F77" s="27"/>
      <c r="G77" s="27"/>
      <c r="H77" s="27"/>
      <c r="I77" s="27"/>
      <c r="J77" s="27"/>
      <c r="K77" s="28">
        <f aca="true" t="shared" si="28" ref="K77:K91">SUM(L77:P77)</f>
        <v>0</v>
      </c>
      <c r="L77" s="29"/>
      <c r="M77" s="29"/>
      <c r="N77" s="29"/>
      <c r="O77" s="29"/>
      <c r="P77" s="29"/>
      <c r="Q77" s="27"/>
      <c r="R77" s="27"/>
      <c r="S77" s="27"/>
      <c r="T77" s="32"/>
      <c r="U77" s="32"/>
      <c r="V77" s="32"/>
      <c r="W77" s="32"/>
      <c r="X77" s="23"/>
      <c r="Y77" s="28">
        <f>SUM(Z77:AF77)</f>
        <v>0</v>
      </c>
      <c r="Z77" s="15"/>
      <c r="AA77" s="15"/>
      <c r="AB77" s="15"/>
      <c r="AC77" s="15"/>
      <c r="AD77" s="15"/>
      <c r="AE77" s="15"/>
      <c r="AF77" s="15"/>
      <c r="AG77" s="23"/>
      <c r="AH77" s="41">
        <f>C77+Y77</f>
        <v>0</v>
      </c>
      <c r="AI77" s="27">
        <f>AH77</f>
        <v>0</v>
      </c>
      <c r="AJ77" s="27"/>
      <c r="AK77" s="32"/>
    </row>
    <row r="78" spans="1:37" ht="162.75" hidden="1">
      <c r="A78" s="61"/>
      <c r="B78" s="22" t="s">
        <v>56</v>
      </c>
      <c r="C78" s="28">
        <f>SUM(D78:K78,Q78:W78)</f>
        <v>0</v>
      </c>
      <c r="D78" s="27"/>
      <c r="E78" s="27"/>
      <c r="F78" s="27"/>
      <c r="G78" s="27"/>
      <c r="H78" s="27"/>
      <c r="I78" s="27"/>
      <c r="J78" s="27"/>
      <c r="K78" s="28">
        <f t="shared" si="28"/>
        <v>0</v>
      </c>
      <c r="L78" s="29"/>
      <c r="M78" s="29"/>
      <c r="N78" s="29"/>
      <c r="O78" s="29"/>
      <c r="P78" s="29"/>
      <c r="Q78" s="27"/>
      <c r="R78" s="27"/>
      <c r="S78" s="27"/>
      <c r="T78" s="32"/>
      <c r="U78" s="32"/>
      <c r="V78" s="32"/>
      <c r="W78" s="32"/>
      <c r="X78" s="23"/>
      <c r="Y78" s="28">
        <f>SUM(Z78:AF78)</f>
        <v>0</v>
      </c>
      <c r="Z78" s="15"/>
      <c r="AA78" s="15"/>
      <c r="AB78" s="15"/>
      <c r="AC78" s="15"/>
      <c r="AD78" s="15"/>
      <c r="AE78" s="15"/>
      <c r="AF78" s="15"/>
      <c r="AG78" s="23"/>
      <c r="AH78" s="41">
        <f>C78+Y78</f>
        <v>0</v>
      </c>
      <c r="AI78" s="27">
        <f>AH78</f>
        <v>0</v>
      </c>
      <c r="AJ78" s="27"/>
      <c r="AK78" s="32"/>
    </row>
    <row r="79" spans="1:37" ht="66.75" customHeight="1" hidden="1">
      <c r="A79" s="61"/>
      <c r="B79" s="22" t="s">
        <v>63</v>
      </c>
      <c r="C79" s="28">
        <f>SUM(D79:K79,Q79:W79)</f>
        <v>0</v>
      </c>
      <c r="D79" s="27"/>
      <c r="E79" s="27"/>
      <c r="F79" s="27"/>
      <c r="G79" s="27"/>
      <c r="H79" s="27"/>
      <c r="I79" s="31"/>
      <c r="J79" s="27"/>
      <c r="K79" s="28">
        <f t="shared" si="28"/>
        <v>0</v>
      </c>
      <c r="L79" s="29"/>
      <c r="M79" s="29"/>
      <c r="N79" s="29"/>
      <c r="O79" s="29"/>
      <c r="P79" s="29"/>
      <c r="Q79" s="27"/>
      <c r="R79" s="27"/>
      <c r="S79" s="27"/>
      <c r="T79" s="32"/>
      <c r="U79" s="32"/>
      <c r="V79" s="32"/>
      <c r="W79" s="32"/>
      <c r="X79" s="23"/>
      <c r="Y79" s="28">
        <f>SUM(Z79:AF79)</f>
        <v>0</v>
      </c>
      <c r="Z79" s="15"/>
      <c r="AA79" s="15"/>
      <c r="AB79" s="15"/>
      <c r="AC79" s="15"/>
      <c r="AD79" s="15"/>
      <c r="AE79" s="15"/>
      <c r="AF79" s="15"/>
      <c r="AG79" s="23"/>
      <c r="AH79" s="41">
        <f>C79+Y79</f>
        <v>0</v>
      </c>
      <c r="AI79" s="27">
        <f>AH79</f>
        <v>0</v>
      </c>
      <c r="AJ79" s="27"/>
      <c r="AK79" s="32"/>
    </row>
    <row r="80" spans="1:37" ht="91.5" customHeight="1">
      <c r="A80" s="61"/>
      <c r="B80" s="22" t="s">
        <v>122</v>
      </c>
      <c r="C80" s="28">
        <f>SUM(D80:K80,Q80:W80)</f>
        <v>0</v>
      </c>
      <c r="D80" s="27">
        <v>-3000</v>
      </c>
      <c r="E80" s="27">
        <v>3000</v>
      </c>
      <c r="F80" s="27"/>
      <c r="G80" s="27"/>
      <c r="H80" s="27"/>
      <c r="I80" s="27"/>
      <c r="J80" s="27"/>
      <c r="K80" s="28">
        <f t="shared" si="28"/>
        <v>0</v>
      </c>
      <c r="L80" s="29"/>
      <c r="M80" s="29"/>
      <c r="N80" s="29"/>
      <c r="O80" s="29"/>
      <c r="P80" s="29"/>
      <c r="Q80" s="27"/>
      <c r="R80" s="27"/>
      <c r="S80" s="27"/>
      <c r="T80" s="32"/>
      <c r="U80" s="32"/>
      <c r="V80" s="32"/>
      <c r="W80" s="32"/>
      <c r="X80" s="23"/>
      <c r="Y80" s="47">
        <f>SUM(Z80:AF80)</f>
        <v>0</v>
      </c>
      <c r="Z80" s="15"/>
      <c r="AA80" s="15"/>
      <c r="AB80" s="15"/>
      <c r="AC80" s="15"/>
      <c r="AD80" s="15"/>
      <c r="AE80" s="15"/>
      <c r="AF80" s="15"/>
      <c r="AG80" s="23"/>
      <c r="AH80" s="41">
        <f>C80+Y80</f>
        <v>0</v>
      </c>
      <c r="AI80" s="27">
        <f>AH80</f>
        <v>0</v>
      </c>
      <c r="AJ80" s="27"/>
      <c r="AK80" s="32"/>
    </row>
    <row r="81" spans="1:37" ht="22.5">
      <c r="A81" s="57" t="s">
        <v>92</v>
      </c>
      <c r="B81" s="57"/>
      <c r="C81" s="37">
        <f aca="true" t="shared" si="29" ref="C81:J81">SUM(C77:C80)</f>
        <v>0</v>
      </c>
      <c r="D81" s="37">
        <f t="shared" si="29"/>
        <v>-3000</v>
      </c>
      <c r="E81" s="37">
        <f t="shared" si="29"/>
        <v>3000</v>
      </c>
      <c r="F81" s="37">
        <f t="shared" si="29"/>
        <v>0</v>
      </c>
      <c r="G81" s="37">
        <f t="shared" si="29"/>
        <v>0</v>
      </c>
      <c r="H81" s="37">
        <f t="shared" si="29"/>
        <v>0</v>
      </c>
      <c r="I81" s="37">
        <f t="shared" si="29"/>
        <v>0</v>
      </c>
      <c r="J81" s="37">
        <f t="shared" si="29"/>
        <v>0</v>
      </c>
      <c r="K81" s="37">
        <f t="shared" si="28"/>
        <v>0</v>
      </c>
      <c r="L81" s="37">
        <f aca="true" t="shared" si="30" ref="L81:U81">SUM(L77:L80)</f>
        <v>0</v>
      </c>
      <c r="M81" s="37">
        <f t="shared" si="30"/>
        <v>0</v>
      </c>
      <c r="N81" s="37">
        <f t="shared" si="30"/>
        <v>0</v>
      </c>
      <c r="O81" s="37">
        <f t="shared" si="30"/>
        <v>0</v>
      </c>
      <c r="P81" s="37">
        <f t="shared" si="30"/>
        <v>0</v>
      </c>
      <c r="Q81" s="37">
        <f t="shared" si="30"/>
        <v>0</v>
      </c>
      <c r="R81" s="37">
        <f t="shared" si="30"/>
        <v>0</v>
      </c>
      <c r="S81" s="37">
        <f t="shared" si="30"/>
        <v>0</v>
      </c>
      <c r="T81" s="37">
        <f t="shared" si="30"/>
        <v>0</v>
      </c>
      <c r="U81" s="37">
        <f t="shared" si="30"/>
        <v>0</v>
      </c>
      <c r="V81" s="37"/>
      <c r="W81" s="37">
        <f>SUM(W77:W80)</f>
        <v>0</v>
      </c>
      <c r="X81" s="38"/>
      <c r="Y81" s="37">
        <f aca="true" t="shared" si="31" ref="Y81:AK81">SUM(Y77:Y80)</f>
        <v>0</v>
      </c>
      <c r="Z81" s="39">
        <f t="shared" si="31"/>
        <v>0</v>
      </c>
      <c r="AA81" s="39">
        <f t="shared" si="31"/>
        <v>0</v>
      </c>
      <c r="AB81" s="39">
        <f t="shared" si="31"/>
        <v>0</v>
      </c>
      <c r="AC81" s="39">
        <f t="shared" si="31"/>
        <v>0</v>
      </c>
      <c r="AD81" s="39">
        <f t="shared" si="31"/>
        <v>0</v>
      </c>
      <c r="AE81" s="39">
        <f t="shared" si="31"/>
        <v>0</v>
      </c>
      <c r="AF81" s="39">
        <f t="shared" si="31"/>
        <v>0</v>
      </c>
      <c r="AG81" s="38">
        <f t="shared" si="31"/>
        <v>0</v>
      </c>
      <c r="AH81" s="37">
        <f t="shared" si="31"/>
        <v>0</v>
      </c>
      <c r="AI81" s="37">
        <f t="shared" si="31"/>
        <v>0</v>
      </c>
      <c r="AJ81" s="37">
        <f t="shared" si="31"/>
        <v>0</v>
      </c>
      <c r="AK81" s="37">
        <f t="shared" si="31"/>
        <v>0</v>
      </c>
    </row>
    <row r="82" spans="1:37" ht="47.25" customHeight="1">
      <c r="A82" s="61" t="s">
        <v>26</v>
      </c>
      <c r="B82" s="20" t="s">
        <v>36</v>
      </c>
      <c r="C82" s="28">
        <f>SUM(D82:K82,Q82:W82)</f>
        <v>-160000</v>
      </c>
      <c r="D82" s="27">
        <v>-126000</v>
      </c>
      <c r="E82" s="27">
        <v>-20000</v>
      </c>
      <c r="F82" s="27">
        <v>37000</v>
      </c>
      <c r="G82" s="27"/>
      <c r="H82" s="27"/>
      <c r="I82" s="27"/>
      <c r="J82" s="27"/>
      <c r="K82" s="28">
        <f t="shared" si="28"/>
        <v>-51000</v>
      </c>
      <c r="L82" s="29"/>
      <c r="M82" s="29"/>
      <c r="N82" s="29"/>
      <c r="O82" s="29">
        <v>-51000</v>
      </c>
      <c r="P82" s="29"/>
      <c r="Q82" s="27"/>
      <c r="R82" s="27"/>
      <c r="S82" s="27"/>
      <c r="T82" s="27"/>
      <c r="U82" s="27"/>
      <c r="V82" s="27"/>
      <c r="W82" s="32"/>
      <c r="X82" s="23"/>
      <c r="Y82" s="47">
        <f>SUM(Z82:AF82)</f>
        <v>30000</v>
      </c>
      <c r="Z82" s="15">
        <v>30000</v>
      </c>
      <c r="AA82" s="15"/>
      <c r="AB82" s="15"/>
      <c r="AC82" s="15"/>
      <c r="AD82" s="15"/>
      <c r="AE82" s="15"/>
      <c r="AF82" s="15"/>
      <c r="AG82" s="23" t="s">
        <v>147</v>
      </c>
      <c r="AH82" s="41">
        <f>C82+Y82</f>
        <v>-130000</v>
      </c>
      <c r="AI82" s="27">
        <f>AH82</f>
        <v>-130000</v>
      </c>
      <c r="AJ82" s="32"/>
      <c r="AK82" s="27"/>
    </row>
    <row r="83" spans="1:37" ht="45.75" customHeight="1">
      <c r="A83" s="61"/>
      <c r="B83" s="20" t="s">
        <v>71</v>
      </c>
      <c r="C83" s="28">
        <f>SUM(D83:K83,Q83:W83)</f>
        <v>0</v>
      </c>
      <c r="D83" s="27"/>
      <c r="E83" s="27"/>
      <c r="F83" s="27"/>
      <c r="G83" s="27"/>
      <c r="H83" s="27"/>
      <c r="I83" s="27"/>
      <c r="J83" s="27"/>
      <c r="K83" s="28">
        <f t="shared" si="28"/>
        <v>0</v>
      </c>
      <c r="L83" s="29"/>
      <c r="M83" s="29"/>
      <c r="N83" s="29"/>
      <c r="O83" s="29"/>
      <c r="P83" s="29"/>
      <c r="Q83" s="27"/>
      <c r="R83" s="27"/>
      <c r="S83" s="27"/>
      <c r="T83" s="27"/>
      <c r="U83" s="27"/>
      <c r="V83" s="27"/>
      <c r="W83" s="32"/>
      <c r="X83" s="23"/>
      <c r="Y83" s="47">
        <f>SUM(Z83:AF83)</f>
        <v>0</v>
      </c>
      <c r="Z83" s="15"/>
      <c r="AA83" s="15"/>
      <c r="AB83" s="15"/>
      <c r="AC83" s="15"/>
      <c r="AD83" s="15"/>
      <c r="AE83" s="15"/>
      <c r="AF83" s="15"/>
      <c r="AG83" s="23"/>
      <c r="AH83" s="41">
        <f>C83+Y83</f>
        <v>0</v>
      </c>
      <c r="AI83" s="27">
        <f>AH83</f>
        <v>0</v>
      </c>
      <c r="AJ83" s="32"/>
      <c r="AK83" s="32"/>
    </row>
    <row r="84" spans="1:37" ht="60" customHeight="1">
      <c r="A84" s="61"/>
      <c r="B84" s="22" t="s">
        <v>56</v>
      </c>
      <c r="C84" s="28">
        <f>SUM(D84:K84,Q84:W84)</f>
        <v>-72000</v>
      </c>
      <c r="D84" s="27"/>
      <c r="E84" s="27"/>
      <c r="F84" s="27"/>
      <c r="G84" s="27"/>
      <c r="H84" s="27"/>
      <c r="I84" s="27"/>
      <c r="J84" s="27"/>
      <c r="K84" s="28">
        <f t="shared" si="28"/>
        <v>0</v>
      </c>
      <c r="L84" s="29"/>
      <c r="M84" s="29"/>
      <c r="N84" s="29"/>
      <c r="O84" s="29"/>
      <c r="P84" s="29"/>
      <c r="Q84" s="27"/>
      <c r="R84" s="27">
        <v>-72000</v>
      </c>
      <c r="S84" s="27"/>
      <c r="T84" s="32"/>
      <c r="U84" s="32"/>
      <c r="V84" s="32"/>
      <c r="W84" s="32"/>
      <c r="X84" s="23" t="s">
        <v>139</v>
      </c>
      <c r="Y84" s="47">
        <f>SUM(Z84:AF84)</f>
        <v>0</v>
      </c>
      <c r="Z84" s="15"/>
      <c r="AA84" s="15"/>
      <c r="AB84" s="15"/>
      <c r="AC84" s="15"/>
      <c r="AD84" s="15"/>
      <c r="AE84" s="15"/>
      <c r="AF84" s="15"/>
      <c r="AG84" s="23"/>
      <c r="AH84" s="41">
        <f>C84+Y84</f>
        <v>-72000</v>
      </c>
      <c r="AI84" s="27">
        <f>AH84</f>
        <v>-72000</v>
      </c>
      <c r="AJ84" s="32"/>
      <c r="AK84" s="32"/>
    </row>
    <row r="85" spans="1:37" ht="63.75" customHeight="1">
      <c r="A85" s="61"/>
      <c r="B85" s="26" t="s">
        <v>63</v>
      </c>
      <c r="C85" s="28">
        <f>SUM(D85:K85,Q85:W85)</f>
        <v>222000</v>
      </c>
      <c r="D85" s="27"/>
      <c r="E85" s="27"/>
      <c r="F85" s="27"/>
      <c r="G85" s="27"/>
      <c r="H85" s="27"/>
      <c r="I85" s="27">
        <v>100000</v>
      </c>
      <c r="J85" s="27"/>
      <c r="K85" s="28">
        <f t="shared" si="28"/>
        <v>0</v>
      </c>
      <c r="L85" s="29"/>
      <c r="M85" s="29"/>
      <c r="N85" s="29"/>
      <c r="O85" s="29"/>
      <c r="P85" s="29"/>
      <c r="Q85" s="27"/>
      <c r="R85" s="27">
        <f>72000+50000</f>
        <v>122000</v>
      </c>
      <c r="S85" s="27"/>
      <c r="T85" s="32"/>
      <c r="U85" s="32"/>
      <c r="V85" s="32"/>
      <c r="W85" s="32"/>
      <c r="X85" s="23" t="s">
        <v>139</v>
      </c>
      <c r="Y85" s="47">
        <f>SUM(Z85:AF85)</f>
        <v>0</v>
      </c>
      <c r="Z85" s="15"/>
      <c r="AA85" s="15"/>
      <c r="AB85" s="15"/>
      <c r="AC85" s="15"/>
      <c r="AD85" s="15"/>
      <c r="AE85" s="15"/>
      <c r="AF85" s="15"/>
      <c r="AG85" s="23"/>
      <c r="AH85" s="41">
        <f>C85+Y85</f>
        <v>222000</v>
      </c>
      <c r="AI85" s="27">
        <f>AH85</f>
        <v>222000</v>
      </c>
      <c r="AJ85" s="32"/>
      <c r="AK85" s="32"/>
    </row>
    <row r="86" spans="1:37" ht="66" customHeight="1">
      <c r="A86" s="61"/>
      <c r="B86" s="24" t="s">
        <v>97</v>
      </c>
      <c r="C86" s="28">
        <f>SUM(D86:K86,Q86:W86)</f>
        <v>0</v>
      </c>
      <c r="D86" s="27"/>
      <c r="E86" s="27"/>
      <c r="F86" s="27"/>
      <c r="G86" s="27"/>
      <c r="H86" s="27"/>
      <c r="I86" s="27"/>
      <c r="J86" s="27"/>
      <c r="K86" s="28">
        <f t="shared" si="28"/>
        <v>0</v>
      </c>
      <c r="L86" s="29"/>
      <c r="M86" s="29"/>
      <c r="N86" s="29"/>
      <c r="O86" s="29"/>
      <c r="P86" s="29"/>
      <c r="Q86" s="27"/>
      <c r="R86" s="27"/>
      <c r="S86" s="27"/>
      <c r="T86" s="32"/>
      <c r="U86" s="32"/>
      <c r="V86" s="32"/>
      <c r="W86" s="32"/>
      <c r="X86" s="23"/>
      <c r="Y86" s="47">
        <f>SUM(Z86:AF86)</f>
        <v>-20000</v>
      </c>
      <c r="Z86" s="15"/>
      <c r="AA86" s="15"/>
      <c r="AB86" s="15"/>
      <c r="AC86" s="15"/>
      <c r="AD86" s="15"/>
      <c r="AE86" s="15"/>
      <c r="AF86" s="15">
        <v>-20000</v>
      </c>
      <c r="AG86" s="23" t="s">
        <v>146</v>
      </c>
      <c r="AH86" s="41">
        <f>C86+Y86</f>
        <v>-20000</v>
      </c>
      <c r="AI86" s="27">
        <f>AH86</f>
        <v>-20000</v>
      </c>
      <c r="AJ86" s="32"/>
      <c r="AK86" s="32"/>
    </row>
    <row r="87" spans="1:37" ht="22.5">
      <c r="A87" s="57" t="s">
        <v>50</v>
      </c>
      <c r="B87" s="57"/>
      <c r="C87" s="37">
        <f aca="true" t="shared" si="32" ref="C87:U87">SUM(C82:C86)</f>
        <v>-10000</v>
      </c>
      <c r="D87" s="37">
        <f t="shared" si="32"/>
        <v>-126000</v>
      </c>
      <c r="E87" s="37">
        <f t="shared" si="32"/>
        <v>-20000</v>
      </c>
      <c r="F87" s="37">
        <f t="shared" si="32"/>
        <v>37000</v>
      </c>
      <c r="G87" s="37">
        <f t="shared" si="32"/>
        <v>0</v>
      </c>
      <c r="H87" s="37">
        <f t="shared" si="32"/>
        <v>0</v>
      </c>
      <c r="I87" s="37">
        <f t="shared" si="32"/>
        <v>100000</v>
      </c>
      <c r="J87" s="37">
        <f t="shared" si="32"/>
        <v>0</v>
      </c>
      <c r="K87" s="37">
        <f t="shared" si="32"/>
        <v>-51000</v>
      </c>
      <c r="L87" s="37">
        <f t="shared" si="32"/>
        <v>0</v>
      </c>
      <c r="M87" s="37">
        <f t="shared" si="32"/>
        <v>0</v>
      </c>
      <c r="N87" s="37">
        <f t="shared" si="32"/>
        <v>0</v>
      </c>
      <c r="O87" s="37">
        <f t="shared" si="32"/>
        <v>-51000</v>
      </c>
      <c r="P87" s="37">
        <f t="shared" si="32"/>
        <v>0</v>
      </c>
      <c r="Q87" s="37">
        <f t="shared" si="32"/>
        <v>0</v>
      </c>
      <c r="R87" s="37">
        <f t="shared" si="32"/>
        <v>50000</v>
      </c>
      <c r="S87" s="37">
        <f t="shared" si="32"/>
        <v>0</v>
      </c>
      <c r="T87" s="37">
        <f t="shared" si="32"/>
        <v>0</v>
      </c>
      <c r="U87" s="37">
        <f t="shared" si="32"/>
        <v>0</v>
      </c>
      <c r="V87" s="37"/>
      <c r="W87" s="37">
        <f>SUM(W82:W86)</f>
        <v>0</v>
      </c>
      <c r="X87" s="38"/>
      <c r="Y87" s="37">
        <f aca="true" t="shared" si="33" ref="Y87:AK87">SUM(Y82:Y86)</f>
        <v>10000</v>
      </c>
      <c r="Z87" s="39">
        <f t="shared" si="33"/>
        <v>30000</v>
      </c>
      <c r="AA87" s="39">
        <f t="shared" si="33"/>
        <v>0</v>
      </c>
      <c r="AB87" s="39">
        <f t="shared" si="33"/>
        <v>0</v>
      </c>
      <c r="AC87" s="39">
        <f t="shared" si="33"/>
        <v>0</v>
      </c>
      <c r="AD87" s="39">
        <f t="shared" si="33"/>
        <v>0</v>
      </c>
      <c r="AE87" s="39">
        <f t="shared" si="33"/>
        <v>0</v>
      </c>
      <c r="AF87" s="39">
        <f t="shared" si="33"/>
        <v>-20000</v>
      </c>
      <c r="AG87" s="38">
        <f t="shared" si="33"/>
        <v>0</v>
      </c>
      <c r="AH87" s="37">
        <f t="shared" si="33"/>
        <v>0</v>
      </c>
      <c r="AI87" s="37">
        <f t="shared" si="33"/>
        <v>0</v>
      </c>
      <c r="AJ87" s="37">
        <f t="shared" si="33"/>
        <v>0</v>
      </c>
      <c r="AK87" s="37">
        <f t="shared" si="33"/>
        <v>0</v>
      </c>
    </row>
    <row r="88" spans="1:37" ht="104.25" customHeight="1" hidden="1">
      <c r="A88" s="61" t="s">
        <v>27</v>
      </c>
      <c r="B88" s="22" t="s">
        <v>34</v>
      </c>
      <c r="C88" s="28">
        <f>SUM(D88:K88,Q88:W88)</f>
        <v>0</v>
      </c>
      <c r="D88" s="27"/>
      <c r="E88" s="27"/>
      <c r="F88" s="27"/>
      <c r="G88" s="27"/>
      <c r="H88" s="27"/>
      <c r="I88" s="27"/>
      <c r="J88" s="27"/>
      <c r="K88" s="28">
        <f t="shared" si="28"/>
        <v>0</v>
      </c>
      <c r="L88" s="29"/>
      <c r="M88" s="29"/>
      <c r="N88" s="29"/>
      <c r="O88" s="29"/>
      <c r="P88" s="29"/>
      <c r="Q88" s="27"/>
      <c r="R88" s="27"/>
      <c r="S88" s="31"/>
      <c r="T88" s="32"/>
      <c r="U88" s="32"/>
      <c r="V88" s="32"/>
      <c r="W88" s="32"/>
      <c r="X88" s="23"/>
      <c r="Y88" s="28">
        <f>SUM(Z88:AF88)</f>
        <v>0</v>
      </c>
      <c r="Z88" s="15"/>
      <c r="AA88" s="15"/>
      <c r="AB88" s="15"/>
      <c r="AC88" s="15"/>
      <c r="AD88" s="15"/>
      <c r="AE88" s="15"/>
      <c r="AF88" s="15"/>
      <c r="AG88" s="23"/>
      <c r="AH88" s="41">
        <f>C88+Y88</f>
        <v>0</v>
      </c>
      <c r="AI88" s="27">
        <f>AH88</f>
        <v>0</v>
      </c>
      <c r="AJ88" s="27"/>
      <c r="AK88" s="27"/>
    </row>
    <row r="89" spans="1:37" ht="47.25" customHeight="1" hidden="1">
      <c r="A89" s="61"/>
      <c r="B89" s="22" t="s">
        <v>100</v>
      </c>
      <c r="C89" s="28">
        <f>SUM(D89:K89,Q89:W89)</f>
        <v>0</v>
      </c>
      <c r="D89" s="27"/>
      <c r="E89" s="27"/>
      <c r="F89" s="27"/>
      <c r="G89" s="27"/>
      <c r="H89" s="27"/>
      <c r="I89" s="27"/>
      <c r="J89" s="27"/>
      <c r="K89" s="28">
        <f t="shared" si="28"/>
        <v>0</v>
      </c>
      <c r="L89" s="29"/>
      <c r="M89" s="29"/>
      <c r="N89" s="29"/>
      <c r="O89" s="29"/>
      <c r="P89" s="29"/>
      <c r="Q89" s="27"/>
      <c r="R89" s="27"/>
      <c r="S89" s="31"/>
      <c r="T89" s="32"/>
      <c r="U89" s="32"/>
      <c r="V89" s="32"/>
      <c r="W89" s="32"/>
      <c r="X89" s="23"/>
      <c r="Y89" s="28">
        <f>SUM(Z89:AF89)</f>
        <v>0</v>
      </c>
      <c r="Z89" s="15"/>
      <c r="AA89" s="15"/>
      <c r="AB89" s="15"/>
      <c r="AC89" s="15"/>
      <c r="AD89" s="15"/>
      <c r="AE89" s="15"/>
      <c r="AF89" s="15"/>
      <c r="AG89" s="23"/>
      <c r="AH89" s="41">
        <f>C89+Y89</f>
        <v>0</v>
      </c>
      <c r="AI89" s="27">
        <f>AH89</f>
        <v>0</v>
      </c>
      <c r="AJ89" s="27"/>
      <c r="AK89" s="27"/>
    </row>
    <row r="90" spans="1:37" ht="125.25" customHeight="1" hidden="1">
      <c r="A90" s="61"/>
      <c r="B90" s="26" t="s">
        <v>53</v>
      </c>
      <c r="C90" s="28">
        <f>SUM(D90:K90,Q90:W90)</f>
        <v>0</v>
      </c>
      <c r="D90" s="27"/>
      <c r="E90" s="27"/>
      <c r="F90" s="27"/>
      <c r="G90" s="27"/>
      <c r="H90" s="27"/>
      <c r="I90" s="27"/>
      <c r="J90" s="27"/>
      <c r="K90" s="28">
        <f t="shared" si="28"/>
        <v>0</v>
      </c>
      <c r="L90" s="29"/>
      <c r="M90" s="29"/>
      <c r="N90" s="29"/>
      <c r="O90" s="29"/>
      <c r="P90" s="29"/>
      <c r="Q90" s="27"/>
      <c r="R90" s="27"/>
      <c r="S90" s="27"/>
      <c r="T90" s="32"/>
      <c r="U90" s="32"/>
      <c r="V90" s="33"/>
      <c r="W90" s="32"/>
      <c r="X90" s="23"/>
      <c r="Y90" s="28">
        <f>SUM(Z90:AF90)</f>
        <v>0</v>
      </c>
      <c r="Z90" s="15"/>
      <c r="AA90" s="15"/>
      <c r="AB90" s="15"/>
      <c r="AC90" s="15"/>
      <c r="AD90" s="15"/>
      <c r="AE90" s="15"/>
      <c r="AF90" s="15"/>
      <c r="AG90" s="23"/>
      <c r="AH90" s="41">
        <f>C90+Y90</f>
        <v>0</v>
      </c>
      <c r="AI90" s="27">
        <f>AH90</f>
        <v>0</v>
      </c>
      <c r="AJ90" s="27"/>
      <c r="AK90" s="27"/>
    </row>
    <row r="91" spans="1:37" ht="41.25" hidden="1">
      <c r="A91" s="61"/>
      <c r="B91" s="22" t="s">
        <v>93</v>
      </c>
      <c r="C91" s="28">
        <f>SUM(D91:K91,Q91:W91)</f>
        <v>0</v>
      </c>
      <c r="D91" s="27"/>
      <c r="E91" s="27"/>
      <c r="F91" s="27"/>
      <c r="G91" s="27"/>
      <c r="H91" s="27"/>
      <c r="I91" s="27"/>
      <c r="J91" s="27"/>
      <c r="K91" s="28">
        <f t="shared" si="28"/>
        <v>0</v>
      </c>
      <c r="L91" s="29"/>
      <c r="M91" s="29"/>
      <c r="N91" s="29"/>
      <c r="O91" s="29"/>
      <c r="P91" s="29"/>
      <c r="Q91" s="27"/>
      <c r="R91" s="27"/>
      <c r="S91" s="27"/>
      <c r="T91" s="27"/>
      <c r="U91" s="27"/>
      <c r="V91" s="27"/>
      <c r="W91" s="27"/>
      <c r="X91" s="23"/>
      <c r="Y91" s="28">
        <f>SUM(Z91:AF91)</f>
        <v>0</v>
      </c>
      <c r="Z91" s="15"/>
      <c r="AA91" s="15"/>
      <c r="AB91" s="15"/>
      <c r="AC91" s="15"/>
      <c r="AD91" s="15"/>
      <c r="AE91" s="15"/>
      <c r="AF91" s="15"/>
      <c r="AG91" s="23"/>
      <c r="AH91" s="41">
        <f>C91+Y91</f>
        <v>0</v>
      </c>
      <c r="AI91" s="27">
        <f>AH91</f>
        <v>0</v>
      </c>
      <c r="AJ91" s="32"/>
      <c r="AK91" s="32"/>
    </row>
    <row r="92" spans="1:37" ht="37.5" customHeight="1" hidden="1">
      <c r="A92" s="57" t="s">
        <v>51</v>
      </c>
      <c r="B92" s="57"/>
      <c r="C92" s="37">
        <f aca="true" t="shared" si="34" ref="C92:W92">SUM(C88:C91)</f>
        <v>0</v>
      </c>
      <c r="D92" s="37">
        <f t="shared" si="34"/>
        <v>0</v>
      </c>
      <c r="E92" s="37">
        <f t="shared" si="34"/>
        <v>0</v>
      </c>
      <c r="F92" s="37">
        <f t="shared" si="34"/>
        <v>0</v>
      </c>
      <c r="G92" s="37">
        <f t="shared" si="34"/>
        <v>0</v>
      </c>
      <c r="H92" s="37">
        <f t="shared" si="34"/>
        <v>0</v>
      </c>
      <c r="I92" s="37">
        <f t="shared" si="34"/>
        <v>0</v>
      </c>
      <c r="J92" s="37">
        <f t="shared" si="34"/>
        <v>0</v>
      </c>
      <c r="K92" s="37">
        <f t="shared" si="34"/>
        <v>0</v>
      </c>
      <c r="L92" s="37">
        <f t="shared" si="34"/>
        <v>0</v>
      </c>
      <c r="M92" s="37">
        <f t="shared" si="34"/>
        <v>0</v>
      </c>
      <c r="N92" s="37">
        <f t="shared" si="34"/>
        <v>0</v>
      </c>
      <c r="O92" s="37">
        <f t="shared" si="34"/>
        <v>0</v>
      </c>
      <c r="P92" s="37">
        <f t="shared" si="34"/>
        <v>0</v>
      </c>
      <c r="Q92" s="37">
        <f t="shared" si="34"/>
        <v>0</v>
      </c>
      <c r="R92" s="37">
        <f>SUM(R88:R91)</f>
        <v>0</v>
      </c>
      <c r="S92" s="37">
        <f t="shared" si="34"/>
        <v>0</v>
      </c>
      <c r="T92" s="37">
        <f t="shared" si="34"/>
        <v>0</v>
      </c>
      <c r="U92" s="37">
        <f t="shared" si="34"/>
        <v>0</v>
      </c>
      <c r="V92" s="37">
        <f t="shared" si="34"/>
        <v>0</v>
      </c>
      <c r="W92" s="37">
        <f t="shared" si="34"/>
        <v>0</v>
      </c>
      <c r="X92" s="38"/>
      <c r="Y92" s="37">
        <f aca="true" t="shared" si="35" ref="Y92:AK92">SUM(Y88:Y91)</f>
        <v>0</v>
      </c>
      <c r="Z92" s="39">
        <f t="shared" si="35"/>
        <v>0</v>
      </c>
      <c r="AA92" s="39">
        <f t="shared" si="35"/>
        <v>0</v>
      </c>
      <c r="AB92" s="39">
        <f t="shared" si="35"/>
        <v>0</v>
      </c>
      <c r="AC92" s="39">
        <f t="shared" si="35"/>
        <v>0</v>
      </c>
      <c r="AD92" s="39">
        <f t="shared" si="35"/>
        <v>0</v>
      </c>
      <c r="AE92" s="39">
        <f t="shared" si="35"/>
        <v>0</v>
      </c>
      <c r="AF92" s="39">
        <f t="shared" si="35"/>
        <v>0</v>
      </c>
      <c r="AG92" s="38">
        <f t="shared" si="35"/>
        <v>0</v>
      </c>
      <c r="AH92" s="37">
        <f t="shared" si="35"/>
        <v>0</v>
      </c>
      <c r="AI92" s="37">
        <f t="shared" si="35"/>
        <v>0</v>
      </c>
      <c r="AJ92" s="37">
        <f t="shared" si="35"/>
        <v>0</v>
      </c>
      <c r="AK92" s="37">
        <f t="shared" si="35"/>
        <v>0</v>
      </c>
    </row>
    <row r="93" spans="1:37" ht="36.75" customHeight="1">
      <c r="A93" s="56" t="s">
        <v>52</v>
      </c>
      <c r="B93" s="56"/>
      <c r="C93" s="28">
        <f aca="true" t="shared" si="36" ref="C93:W93">C92+C87+C81+C76+C70+C58+C52+C32</f>
        <v>433828.42999999993</v>
      </c>
      <c r="D93" s="28">
        <f t="shared" si="36"/>
        <v>570011.38</v>
      </c>
      <c r="E93" s="28">
        <f t="shared" si="36"/>
        <v>-23050.95</v>
      </c>
      <c r="F93" s="28">
        <f t="shared" si="36"/>
        <v>-31930</v>
      </c>
      <c r="G93" s="28">
        <f t="shared" si="36"/>
        <v>0</v>
      </c>
      <c r="H93" s="28">
        <f t="shared" si="36"/>
        <v>600000</v>
      </c>
      <c r="I93" s="28">
        <f t="shared" si="36"/>
        <v>212742.24</v>
      </c>
      <c r="J93" s="28">
        <f t="shared" si="36"/>
        <v>0</v>
      </c>
      <c r="K93" s="28">
        <f t="shared" si="36"/>
        <v>-1244602.24</v>
      </c>
      <c r="L93" s="41">
        <f t="shared" si="36"/>
        <v>191489.38</v>
      </c>
      <c r="M93" s="41">
        <f t="shared" si="36"/>
        <v>-93174.4</v>
      </c>
      <c r="N93" s="41">
        <f t="shared" si="36"/>
        <v>204582.76</v>
      </c>
      <c r="O93" s="41">
        <f t="shared" si="36"/>
        <v>-1450400</v>
      </c>
      <c r="P93" s="41">
        <f t="shared" si="36"/>
        <v>-97099.98</v>
      </c>
      <c r="Q93" s="28">
        <f t="shared" si="36"/>
        <v>-200000</v>
      </c>
      <c r="R93" s="28">
        <f>R92+R87+R81+R76+R70+R58+R52+R32</f>
        <v>250658</v>
      </c>
      <c r="S93" s="28">
        <f t="shared" si="36"/>
        <v>0</v>
      </c>
      <c r="T93" s="28">
        <f t="shared" si="36"/>
        <v>300000</v>
      </c>
      <c r="U93" s="28">
        <f t="shared" si="36"/>
        <v>0</v>
      </c>
      <c r="V93" s="28">
        <f t="shared" si="36"/>
        <v>0</v>
      </c>
      <c r="W93" s="28">
        <f t="shared" si="36"/>
        <v>0</v>
      </c>
      <c r="X93" s="42"/>
      <c r="Y93" s="47">
        <f aca="true" t="shared" si="37" ref="Y93:AK93">Y92+Y87+Y81+Y76+Y70+Y58+Y52+Y32</f>
        <v>28267003.78</v>
      </c>
      <c r="Z93" s="35">
        <f t="shared" si="37"/>
        <v>1271588</v>
      </c>
      <c r="AA93" s="35">
        <f t="shared" si="37"/>
        <v>-615000</v>
      </c>
      <c r="AB93" s="35">
        <f t="shared" si="37"/>
        <v>28508114</v>
      </c>
      <c r="AC93" s="35">
        <f t="shared" si="37"/>
        <v>138199.78</v>
      </c>
      <c r="AD93" s="35">
        <f t="shared" si="37"/>
        <v>0</v>
      </c>
      <c r="AE93" s="35">
        <f t="shared" si="37"/>
        <v>-1015898</v>
      </c>
      <c r="AF93" s="35">
        <f t="shared" si="37"/>
        <v>-20000</v>
      </c>
      <c r="AG93" s="42">
        <f t="shared" si="37"/>
        <v>0</v>
      </c>
      <c r="AH93" s="41">
        <f t="shared" si="37"/>
        <v>28700832.21</v>
      </c>
      <c r="AI93" s="46">
        <f t="shared" si="37"/>
        <v>0</v>
      </c>
      <c r="AJ93" s="28">
        <f t="shared" si="37"/>
        <v>28552543.78</v>
      </c>
      <c r="AK93" s="28">
        <f t="shared" si="37"/>
        <v>148288.43</v>
      </c>
    </row>
    <row r="94" spans="36:37" ht="20.25">
      <c r="AJ94" s="17"/>
      <c r="AK94" s="17"/>
    </row>
    <row r="95" spans="35:37" ht="20.25">
      <c r="AI95" s="18"/>
      <c r="AJ95" s="17"/>
      <c r="AK95" s="17"/>
    </row>
    <row r="96" spans="2:37" ht="40.5">
      <c r="B96" s="8" t="s">
        <v>55</v>
      </c>
      <c r="AG96" s="1" t="s">
        <v>80</v>
      </c>
      <c r="AJ96" s="17"/>
      <c r="AK96" s="17"/>
    </row>
    <row r="97" ht="20.25">
      <c r="B97" s="19"/>
    </row>
    <row r="98" ht="20.25">
      <c r="B98" s="19"/>
    </row>
    <row r="99" ht="20.25">
      <c r="B99" s="19"/>
    </row>
    <row r="100" ht="20.25">
      <c r="B100" s="19"/>
    </row>
  </sheetData>
  <sheetProtection/>
  <mergeCells count="50">
    <mergeCell ref="B65:B66"/>
    <mergeCell ref="A59:A69"/>
    <mergeCell ref="A32:B32"/>
    <mergeCell ref="C10:W10"/>
    <mergeCell ref="A11:W11"/>
    <mergeCell ref="AI14:AK14"/>
    <mergeCell ref="X14:X15"/>
    <mergeCell ref="AG14:AG15"/>
    <mergeCell ref="Z14:AF14"/>
    <mergeCell ref="B34:B35"/>
    <mergeCell ref="A70:B70"/>
    <mergeCell ref="A33:A51"/>
    <mergeCell ref="A87:B87"/>
    <mergeCell ref="A7:B7"/>
    <mergeCell ref="A58:B58"/>
    <mergeCell ref="A52:B52"/>
    <mergeCell ref="A82:A86"/>
    <mergeCell ref="A77:A80"/>
    <mergeCell ref="B36:B38"/>
    <mergeCell ref="B48:B50"/>
    <mergeCell ref="A12:AK12"/>
    <mergeCell ref="A16:A31"/>
    <mergeCell ref="C14:C15"/>
    <mergeCell ref="A8:B8"/>
    <mergeCell ref="AH14:AH15"/>
    <mergeCell ref="C9:W9"/>
    <mergeCell ref="A10:B10"/>
    <mergeCell ref="D14:W14"/>
    <mergeCell ref="A9:B9"/>
    <mergeCell ref="B25:B26"/>
    <mergeCell ref="A93:B93"/>
    <mergeCell ref="A92:B92"/>
    <mergeCell ref="B14:B15"/>
    <mergeCell ref="A76:B76"/>
    <mergeCell ref="A81:B81"/>
    <mergeCell ref="B30:B31"/>
    <mergeCell ref="A88:A91"/>
    <mergeCell ref="A14:A15"/>
    <mergeCell ref="A71:A75"/>
    <mergeCell ref="A53:A57"/>
    <mergeCell ref="C6:W6"/>
    <mergeCell ref="A6:B6"/>
    <mergeCell ref="C8:W8"/>
    <mergeCell ref="Y14:Y15"/>
    <mergeCell ref="A5:AK5"/>
    <mergeCell ref="A1:AK1"/>
    <mergeCell ref="A2:AK2"/>
    <mergeCell ref="A3:AK3"/>
    <mergeCell ref="A4:AK4"/>
    <mergeCell ref="C7:W7"/>
  </mergeCells>
  <printOptions horizontalCentered="1"/>
  <pageMargins left="0.1968503937007874" right="0.11811023622047245" top="0.7480314960629921" bottom="0.15748031496062992" header="0.31496062992125984" footer="0.31496062992125984"/>
  <pageSetup fitToHeight="3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Work2</cp:lastModifiedBy>
  <cp:lastPrinted>2023-11-16T07:59:23Z</cp:lastPrinted>
  <dcterms:created xsi:type="dcterms:W3CDTF">2022-02-04T07:50:42Z</dcterms:created>
  <dcterms:modified xsi:type="dcterms:W3CDTF">2023-11-17T09:17:15Z</dcterms:modified>
  <cp:category/>
  <cp:version/>
  <cp:contentType/>
  <cp:contentStatus/>
</cp:coreProperties>
</file>