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83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1"/>
  <c r="I107"/>
  <c r="D69"/>
  <c r="E69"/>
  <c r="F69"/>
  <c r="H69"/>
  <c r="I69"/>
  <c r="G69"/>
  <c r="G18"/>
  <c r="I18"/>
  <c r="H18"/>
  <c r="I102" l="1"/>
  <c r="H98"/>
  <c r="H99"/>
  <c r="H100"/>
  <c r="H97"/>
  <c r="I96"/>
  <c r="H95"/>
  <c r="H94" s="1"/>
  <c r="I94"/>
  <c r="H90"/>
  <c r="H91"/>
  <c r="H89"/>
  <c r="I88"/>
  <c r="H85"/>
  <c r="H81"/>
  <c r="H80"/>
  <c r="H76"/>
  <c r="I75"/>
  <c r="I74"/>
  <c r="H72"/>
  <c r="H73"/>
  <c r="H71"/>
  <c r="H70"/>
  <c r="H63"/>
  <c r="H64"/>
  <c r="H65"/>
  <c r="H66"/>
  <c r="H67"/>
  <c r="H68"/>
  <c r="H62"/>
  <c r="I61"/>
  <c r="I56"/>
  <c r="I55" s="1"/>
  <c r="H55"/>
  <c r="I53"/>
  <c r="I54"/>
  <c r="H47"/>
  <c r="H44"/>
  <c r="I44"/>
  <c r="I43"/>
  <c r="I41" s="1"/>
  <c r="I42"/>
  <c r="H41"/>
  <c r="I40"/>
  <c r="H38"/>
  <c r="H36" s="1"/>
  <c r="I37"/>
  <c r="I36" s="1"/>
  <c r="I31"/>
  <c r="H30"/>
  <c r="H29"/>
  <c r="H20"/>
  <c r="H23"/>
  <c r="H19"/>
  <c r="I14"/>
  <c r="H8"/>
  <c r="H9"/>
  <c r="H10"/>
  <c r="H11"/>
  <c r="H12"/>
  <c r="H13"/>
  <c r="H15"/>
  <c r="H16"/>
  <c r="I5"/>
  <c r="I4" s="1"/>
  <c r="G47"/>
  <c r="G41"/>
  <c r="H25"/>
  <c r="F94"/>
  <c r="G94"/>
  <c r="G36"/>
  <c r="G44"/>
  <c r="G55"/>
  <c r="G61"/>
  <c r="G96"/>
  <c r="E17"/>
  <c r="G17" s="1"/>
  <c r="H17" s="1"/>
  <c r="F46"/>
  <c r="E44"/>
  <c r="D44"/>
  <c r="F45"/>
  <c r="F102"/>
  <c r="F101"/>
  <c r="F96" s="1"/>
  <c r="F32"/>
  <c r="E90"/>
  <c r="E38"/>
  <c r="E36" s="1"/>
  <c r="D36"/>
  <c r="F39"/>
  <c r="F37"/>
  <c r="F28"/>
  <c r="G28" s="1"/>
  <c r="I28" s="1"/>
  <c r="F27"/>
  <c r="F59"/>
  <c r="F57"/>
  <c r="F58"/>
  <c r="F56"/>
  <c r="E55"/>
  <c r="D55"/>
  <c r="E7"/>
  <c r="G7" s="1"/>
  <c r="H7" s="1"/>
  <c r="F53"/>
  <c r="F51"/>
  <c r="F50"/>
  <c r="E98"/>
  <c r="E99"/>
  <c r="E100"/>
  <c r="E97"/>
  <c r="D96"/>
  <c r="F26"/>
  <c r="F87"/>
  <c r="F88"/>
  <c r="F86"/>
  <c r="F82"/>
  <c r="F84"/>
  <c r="F83"/>
  <c r="F79"/>
  <c r="F77"/>
  <c r="F78"/>
  <c r="F75"/>
  <c r="F74"/>
  <c r="E76"/>
  <c r="E71"/>
  <c r="E72"/>
  <c r="E73"/>
  <c r="E80"/>
  <c r="E81"/>
  <c r="E85"/>
  <c r="E91"/>
  <c r="E70"/>
  <c r="F24"/>
  <c r="F52"/>
  <c r="F49"/>
  <c r="E47"/>
  <c r="D47"/>
  <c r="E64"/>
  <c r="E65"/>
  <c r="E63"/>
  <c r="E66"/>
  <c r="E67"/>
  <c r="E68"/>
  <c r="E62"/>
  <c r="E13"/>
  <c r="E8"/>
  <c r="E9"/>
  <c r="E10"/>
  <c r="E11"/>
  <c r="E12"/>
  <c r="E6"/>
  <c r="G6" s="1"/>
  <c r="H6" s="1"/>
  <c r="E22"/>
  <c r="G22" s="1"/>
  <c r="H22" s="1"/>
  <c r="E21"/>
  <c r="G21" s="1"/>
  <c r="E29"/>
  <c r="E30"/>
  <c r="E25"/>
  <c r="E95"/>
  <c r="E94" s="1"/>
  <c r="F61"/>
  <c r="F48"/>
  <c r="F54"/>
  <c r="F42"/>
  <c r="F43"/>
  <c r="E41"/>
  <c r="F33"/>
  <c r="F40"/>
  <c r="F31"/>
  <c r="F23"/>
  <c r="F5"/>
  <c r="F14"/>
  <c r="D94"/>
  <c r="D19"/>
  <c r="E19" s="1"/>
  <c r="D20"/>
  <c r="D41"/>
  <c r="D61"/>
  <c r="D5"/>
  <c r="D4" s="1"/>
  <c r="G104" l="1"/>
  <c r="F4"/>
  <c r="F55"/>
  <c r="H21"/>
  <c r="H61"/>
  <c r="I47"/>
  <c r="I104" s="1"/>
  <c r="H96"/>
  <c r="F44"/>
  <c r="H104"/>
  <c r="H108" s="1"/>
  <c r="F36"/>
  <c r="H5"/>
  <c r="H4" s="1"/>
  <c r="G5"/>
  <c r="G4" s="1"/>
  <c r="D104"/>
  <c r="D18"/>
  <c r="E96"/>
  <c r="F18"/>
  <c r="F47"/>
  <c r="F41"/>
  <c r="E61"/>
  <c r="E5"/>
  <c r="E4" s="1"/>
  <c r="E20"/>
  <c r="F104" l="1"/>
  <c r="E18"/>
  <c r="E104" s="1"/>
</calcChain>
</file>

<file path=xl/sharedStrings.xml><?xml version="1.0" encoding="utf-8"?>
<sst xmlns="http://schemas.openxmlformats.org/spreadsheetml/2006/main" count="244" uniqueCount="164">
  <si>
    <t>витрати телекомунікаціні послуги (обслуговуванння камер)</t>
  </si>
  <si>
    <t>КПК</t>
  </si>
  <si>
    <t>КЕКВ</t>
  </si>
  <si>
    <t>ремонтні роботи</t>
  </si>
  <si>
    <t>оргтехніка</t>
  </si>
  <si>
    <t>0217310</t>
  </si>
  <si>
    <t>3210</t>
  </si>
  <si>
    <t>0216012</t>
  </si>
  <si>
    <t>2610</t>
  </si>
  <si>
    <t>капремонт Театральна, 5</t>
  </si>
  <si>
    <t>0217321</t>
  </si>
  <si>
    <t>0217322</t>
  </si>
  <si>
    <t>1218240</t>
  </si>
  <si>
    <t>1213242</t>
  </si>
  <si>
    <t>матдопомога</t>
  </si>
  <si>
    <t>1210160</t>
  </si>
  <si>
    <t>1216030</t>
  </si>
  <si>
    <t>Всього</t>
  </si>
  <si>
    <t>3719800</t>
  </si>
  <si>
    <t>БЛІЛ</t>
  </si>
  <si>
    <t>0212111</t>
  </si>
  <si>
    <t>0212010</t>
  </si>
  <si>
    <t>0611010</t>
  </si>
  <si>
    <t>газ</t>
  </si>
  <si>
    <t>вул. освітлення</t>
  </si>
  <si>
    <t>реконструкція системи мед.газів</t>
  </si>
  <si>
    <t>0217670</t>
  </si>
  <si>
    <t>0218240</t>
  </si>
  <si>
    <t>0210160</t>
  </si>
  <si>
    <t>2271</t>
  </si>
  <si>
    <t>2273</t>
  </si>
  <si>
    <t>2275</t>
  </si>
  <si>
    <t>2272</t>
  </si>
  <si>
    <t>2240</t>
  </si>
  <si>
    <t>2210</t>
  </si>
  <si>
    <t>0213192</t>
  </si>
  <si>
    <t>3719770</t>
  </si>
  <si>
    <t>3220</t>
  </si>
  <si>
    <t>казначейство</t>
  </si>
  <si>
    <t xml:space="preserve">тепло </t>
  </si>
  <si>
    <t>е/е</t>
  </si>
  <si>
    <t>вивіз сміття</t>
  </si>
  <si>
    <t>вода</t>
  </si>
  <si>
    <t>0813160</t>
  </si>
  <si>
    <t>вироби мед.призначення, медикаменти, лабораторні реактиви</t>
  </si>
  <si>
    <t>послуги (відшкодування)</t>
  </si>
  <si>
    <t>4112</t>
  </si>
  <si>
    <t>0218861</t>
  </si>
  <si>
    <t>0218862</t>
  </si>
  <si>
    <t>4122</t>
  </si>
  <si>
    <t>Заходи та роботи з територіальної оборони</t>
  </si>
  <si>
    <t>паливо (8 000 л бензину та 2000 л дизельного палива)</t>
  </si>
  <si>
    <t>придбання 2 автомобілів</t>
  </si>
  <si>
    <t>Управління 12 (Борівське)</t>
  </si>
  <si>
    <t>електроенергія</t>
  </si>
  <si>
    <t xml:space="preserve">Надання фінпідтримки громадським об`єднанням ветеранів </t>
  </si>
  <si>
    <t>обласна цільова програма забезпеченя формувань обороноздатності держави</t>
  </si>
  <si>
    <t>когенераційна установка</t>
  </si>
  <si>
    <t>підготовчі роботи для встановлення ког.уст.</t>
  </si>
  <si>
    <t>компенсація за догляд за громадянами</t>
  </si>
  <si>
    <t>заробітна плата управління (посади ЦНАП)</t>
  </si>
  <si>
    <t>Субвенції в ДБ та МБ</t>
  </si>
  <si>
    <t>Управління освіти</t>
  </si>
  <si>
    <t>Управління соцзахисту</t>
  </si>
  <si>
    <t>Тепломережа</t>
  </si>
  <si>
    <t>енергоносії (забрали на кредит)</t>
  </si>
  <si>
    <t>енергоносії (забрали на зп в січні)</t>
  </si>
  <si>
    <t>Поліція всього</t>
  </si>
  <si>
    <t>надання/повернення поворотної допомоги водоканалу</t>
  </si>
  <si>
    <t>3110</t>
  </si>
  <si>
    <t>компютерна техніка та принтера</t>
  </si>
  <si>
    <t>0611021</t>
  </si>
  <si>
    <t>0611070</t>
  </si>
  <si>
    <t>0617321</t>
  </si>
  <si>
    <t>Капітальний ремонт  та влаштування  вентиляції в протирадіаційному укритті закладу  дошкільної освіти (ясла - садок) загального розвитку №5 "Сонечко"  Фастівської міської ради Київської області за адресою вул.Свято-Воскресенська, 24 м.Фастів, Київської області</t>
  </si>
  <si>
    <t>Капітальний ремонт  та влаштування  вентиляції  закладу  дошкільної освіти (ясла - садок) загального розвитку №1 "Теремок"  Фастівської міської ради Київської області за адресою вул.Героїв Чорнобиля, 13 м.Фастів, Київської області</t>
  </si>
  <si>
    <t>Заробітна плата водія</t>
  </si>
  <si>
    <t>Нарахування на заробітну плату</t>
  </si>
  <si>
    <t>Пальне, запчастини</t>
  </si>
  <si>
    <t>Поточні ремонти в укриттях</t>
  </si>
  <si>
    <t>Облаштування території під смітники</t>
  </si>
  <si>
    <t>Пароконвектомат та водонагрівач Ліцей №3</t>
  </si>
  <si>
    <t>Посудомийна машина (250000)+холодильник (30000)Ліцей №7+електроплити 2 шт(70000)</t>
  </si>
  <si>
    <t>Капітальний ремонт  та влаштування  вентиляції в протирадіаційному укритті академічного ліцею №2 Фастівської міської ради Київської області за адресою вул.Ярослава Мудрого, 44 м.Фастів, Київської області</t>
  </si>
  <si>
    <t>Капітальний ремонт вимощення приміщення (Великоснітинський ліцей)</t>
  </si>
  <si>
    <t>Технічні умови (збільшення потужностей електроенергії в  гімназії №10)</t>
  </si>
  <si>
    <t>Технічні умови (збільшення потужностей електроенергії в ліцеї №3 )</t>
  </si>
  <si>
    <t>Співфінансування (мультимедійне обладнання)</t>
  </si>
  <si>
    <t>Реконструкція Фастівського академічного ліцею №9 Фастівської міської ради Київської області за адресою: вул.Шевченка, 51, м.Фастів, Київської області</t>
  </si>
  <si>
    <t>Будівництво захисної споруди цивільного захисту (укриття) для учасників освітнього процесу Борівського академічного ліцею Фастівської міської ради Київської області за адресою: вул. Миру, 36, смт. Борова, Фастівського р-ну, Київської області</t>
  </si>
  <si>
    <t>08</t>
  </si>
  <si>
    <t>проведення робіт з нормативної грошової оцінки земель Фастівської МТГ та внесення таких відомостей до Державного земельного кадастру</t>
  </si>
  <si>
    <t>0217130</t>
  </si>
  <si>
    <t>Відділ з питань фізичної культури та спорту</t>
  </si>
  <si>
    <t>1115031</t>
  </si>
  <si>
    <t>1115041</t>
  </si>
  <si>
    <t>11</t>
  </si>
  <si>
    <t>06</t>
  </si>
  <si>
    <t>02</t>
  </si>
  <si>
    <t>Капітальний ремонт (утеплення) зовнішніх стін підвального приміщення з улаштуванням  вимощення  Фастівського ліцею №4 Фастівської міської ради Київської області за адресою: вул. Захисників України, 6 м.Фастів, Київської області</t>
  </si>
  <si>
    <t>Страхування та технічний огляд автобуса, медичний огляд водія, ремонт автобуса, оформлення автобуса</t>
  </si>
  <si>
    <t>підвищення зарплати медперсоналу</t>
  </si>
  <si>
    <t>гемодіаліз</t>
  </si>
  <si>
    <t>виготовлення ПКД та виконання  монтажних робіт підключення наявного дизельного генератора в діючу мережу</t>
  </si>
  <si>
    <t>Фастів-благоустрій</t>
  </si>
  <si>
    <t>тепло, відшкодування Управлінню культури</t>
  </si>
  <si>
    <t>вода, відшкодування Управлінню культури</t>
  </si>
  <si>
    <t>електроенергія, відшкодування Управлінню культури</t>
  </si>
  <si>
    <t>електроенергія, стадіон Рефрижератор</t>
  </si>
  <si>
    <t>Придбання зелених насаджень</t>
  </si>
  <si>
    <t>Оплата електроенергії</t>
  </si>
  <si>
    <t>0216030</t>
  </si>
  <si>
    <t>Придбання та встановлення модулів конструкції "СТІНА ПАМ’ЯТІ"</t>
  </si>
  <si>
    <t>Центр торгівлі та благоустрою</t>
  </si>
  <si>
    <t>стратегічна екологічна оцінка для генеральних планів сіл Тарасенки та Вишняки</t>
  </si>
  <si>
    <t>0217350</t>
  </si>
  <si>
    <t>2281</t>
  </si>
  <si>
    <t>розробка проекту землеустрою щодо встановлення меж території Фастівської МТГ</t>
  </si>
  <si>
    <t>паливо для Поліцейського громади</t>
  </si>
  <si>
    <t>12</t>
  </si>
  <si>
    <t>ЖЕК</t>
  </si>
  <si>
    <t>0216020</t>
  </si>
  <si>
    <t>0216011</t>
  </si>
  <si>
    <t>з/п (визначення норм надання послуг з управління побутовими відходами для м. Фастів Київської області</t>
  </si>
  <si>
    <t>придбання матеріалів для проведення робіт господарським способом в протирадаційних укриттях</t>
  </si>
  <si>
    <t>ремонт покрівель в багатоквартирних будинках</t>
  </si>
  <si>
    <t xml:space="preserve">вільний залишок загального фонду станом на 01.01.2024 року </t>
  </si>
  <si>
    <t>Будівництво захистної споруди цивільного захисту (укриття) для учасників освітнього процесу Фастівського ліцею №1 Фастівської міської ради Київської області за адресою: вул.Героїв Чорнобиля, 9, м.Фастів, Київської області</t>
  </si>
  <si>
    <t>співфінансування</t>
  </si>
  <si>
    <t>0213104</t>
  </si>
  <si>
    <t>Терцентр капремонт відділення стаціонарного догляду за адресою: смт. Борова, вул. Глібова, 3</t>
  </si>
  <si>
    <t>1115012</t>
  </si>
  <si>
    <t>План зонування території с. М. Снітинка</t>
  </si>
  <si>
    <t>1417350</t>
  </si>
  <si>
    <t>кап.ремонт санітарних кімнат</t>
  </si>
  <si>
    <t xml:space="preserve">ПМСД </t>
  </si>
  <si>
    <t>відшкодування витрат, повязаних з безоплатним відпуском ліків</t>
  </si>
  <si>
    <t>в/ч 4742 (акумулятори, РЕБи)</t>
  </si>
  <si>
    <t>Участь у чемпіонаті Європи з грепплінгу</t>
  </si>
  <si>
    <t>Виконком (без одержувачів)</t>
  </si>
  <si>
    <t>підтримано</t>
  </si>
  <si>
    <t>Потреба відповідно листів, всього</t>
  </si>
  <si>
    <t>в т.ч.</t>
  </si>
  <si>
    <t>система опалення 2 школа (GIZ)</t>
  </si>
  <si>
    <t>Пропозиції розподілу додаткових коштів</t>
  </si>
  <si>
    <r>
      <rPr>
        <b/>
        <sz val="8"/>
        <color theme="1"/>
        <rFont val="Times New Roman"/>
        <family val="1"/>
        <charset val="204"/>
      </rPr>
      <t>ДОЗВОЛЕНО</t>
    </r>
    <r>
      <rPr>
        <sz val="8"/>
        <color theme="1"/>
        <rFont val="Times New Roman"/>
        <family val="1"/>
        <charset val="204"/>
      </rPr>
      <t xml:space="preserve"> виділеня коштів за рахунок залишку згідно ст. 46 ЗУ "Про Державний бюджет України на 2024 рік"</t>
    </r>
  </si>
  <si>
    <r>
      <rPr>
        <b/>
        <sz val="8"/>
        <color theme="1"/>
        <rFont val="Times New Roman"/>
        <family val="1"/>
        <charset val="204"/>
      </rPr>
      <t>НЕ ДОЗВОЛЕНО</t>
    </r>
    <r>
      <rPr>
        <sz val="8"/>
        <color theme="1"/>
        <rFont val="Times New Roman"/>
        <family val="1"/>
        <charset val="204"/>
      </rPr>
      <t xml:space="preserve"> виділеня коштів за рахунок залишку згідно ст. 46 ЗУ "Про Державний бюджет України на 2024 рік"</t>
    </r>
  </si>
  <si>
    <r>
      <rPr>
        <b/>
        <sz val="8"/>
        <color theme="1"/>
        <rFont val="Times New Roman"/>
        <family val="1"/>
        <charset val="204"/>
      </rPr>
      <t>ДОЗВОЛЕНО</t>
    </r>
    <r>
      <rPr>
        <sz val="8"/>
        <color theme="1"/>
        <rFont val="Times New Roman"/>
        <family val="1"/>
        <charset val="204"/>
      </rPr>
      <t xml:space="preserve"> виділеня коштів за рахунок залишку </t>
    </r>
  </si>
  <si>
    <r>
      <rPr>
        <b/>
        <sz val="8"/>
        <color theme="1"/>
        <rFont val="Times New Roman"/>
        <family val="1"/>
        <charset val="204"/>
      </rPr>
      <t>НЕ ДОЗВОЛЕНО</t>
    </r>
    <r>
      <rPr>
        <sz val="8"/>
        <color theme="1"/>
        <rFont val="Times New Roman"/>
        <family val="1"/>
        <charset val="204"/>
      </rPr>
      <t xml:space="preserve"> виділеня коштів за рахунок залишку згідно ст. 46 ЗУ "Про ДБУ на 2024 рік"</t>
    </r>
  </si>
  <si>
    <r>
      <t>ДСНС</t>
    </r>
    <r>
      <rPr>
        <sz val="8"/>
        <color theme="1"/>
        <rFont val="Times New Roman"/>
        <family val="1"/>
        <charset val="204"/>
      </rPr>
      <t xml:space="preserve"> (пожежно- технічне оснащення, побутова техніка, будматеріали)</t>
    </r>
  </si>
  <si>
    <r>
      <t xml:space="preserve">Ліцей </t>
    </r>
    <r>
      <rPr>
        <sz val="8"/>
        <color theme="1"/>
        <rFont val="Times New Roman"/>
        <family val="1"/>
        <charset val="204"/>
      </rPr>
      <t>(ПКД для облаштування укриття)</t>
    </r>
  </si>
  <si>
    <r>
      <t xml:space="preserve">в/ч 4769 </t>
    </r>
    <r>
      <rPr>
        <sz val="8"/>
        <color theme="1"/>
        <rFont val="Times New Roman"/>
        <family val="1"/>
        <charset val="204"/>
      </rPr>
      <t>(капвидатки для придбання транспортних засобів)</t>
    </r>
  </si>
  <si>
    <r>
      <t xml:space="preserve">Водоканал </t>
    </r>
    <r>
      <rPr>
        <sz val="8"/>
        <color theme="1"/>
        <rFont val="Times New Roman"/>
        <family val="1"/>
        <charset val="204"/>
      </rPr>
      <t>(статутні внески)</t>
    </r>
  </si>
  <si>
    <r>
      <t xml:space="preserve">Керуюча компанія </t>
    </r>
    <r>
      <rPr>
        <sz val="8"/>
        <color theme="1"/>
        <rFont val="Times New Roman"/>
        <family val="1"/>
        <charset val="204"/>
      </rPr>
      <t>(статутні внески)</t>
    </r>
  </si>
  <si>
    <t>Оздоровлення дітей</t>
  </si>
  <si>
    <t>Реконструкція каналізаційних  очисних споруд КП ФМР "Фастівводоканал", місто Фастів Київської області. Коригування</t>
  </si>
  <si>
    <t>Будівництво захисної споруди цивільного захисту (укриття) для учасників освітнього процесу Фастівського ліцею № 3 Фастівської міської ради Київської області за адресою: вул. С. Васльченка,21, Київської області</t>
  </si>
  <si>
    <t>нерозподілений залишок</t>
  </si>
  <si>
    <t>0618240</t>
  </si>
  <si>
    <t>Харччування ДФТГ</t>
  </si>
  <si>
    <t>Начальник фінансового управління</t>
  </si>
  <si>
    <t>Людмила ЦЕДЗІНСЬКА</t>
  </si>
  <si>
    <t>0213140</t>
  </si>
  <si>
    <t>0611291</t>
  </si>
</sst>
</file>

<file path=xl/styles.xml><?xml version="1.0" encoding="utf-8"?>
<styleSheet xmlns="http://schemas.openxmlformats.org/spreadsheetml/2006/main">
  <numFmts count="2">
    <numFmt numFmtId="43" formatCode="_-* #,##0.00_₴_-;\-* #,##0.00_₴_-;_-* &quot;-&quot;??_₴_-;_-@_-"/>
    <numFmt numFmtId="164" formatCode="#,##0.00_ ;\-#,##0.00\ 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4" fontId="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3" fillId="0" borderId="0" xfId="0" applyFont="1" applyFill="1"/>
    <xf numFmtId="4" fontId="3" fillId="0" borderId="0" xfId="0" applyNumberFormat="1" applyFont="1" applyFill="1"/>
    <xf numFmtId="4" fontId="4" fillId="0" borderId="0" xfId="0" applyNumberFormat="1" applyFont="1" applyFill="1"/>
    <xf numFmtId="0" fontId="5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" fontId="8" fillId="0" borderId="0" xfId="0" applyNumberFormat="1" applyFont="1" applyFill="1" applyBorder="1"/>
    <xf numFmtId="0" fontId="6" fillId="0" borderId="0" xfId="0" applyFont="1" applyFill="1"/>
    <xf numFmtId="4" fontId="6" fillId="0" borderId="1" xfId="1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3">
    <cellStyle name="Звичайний 2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1"/>
  <sheetViews>
    <sheetView tabSelected="1" zoomScale="139" zoomScaleNormal="139" workbookViewId="0">
      <pane xSplit="1" ySplit="3" topLeftCell="B85" activePane="bottomRight" state="frozen"/>
      <selection pane="topRight" activeCell="B1" sqref="B1"/>
      <selection pane="bottomLeft" activeCell="A3" sqref="A3"/>
      <selection pane="bottomRight" activeCell="B89" sqref="B89"/>
    </sheetView>
  </sheetViews>
  <sheetFormatPr defaultColWidth="9.140625" defaultRowHeight="11.25"/>
  <cols>
    <col min="1" max="1" width="50.140625" style="38" customWidth="1"/>
    <col min="2" max="2" width="9.28515625" style="1" customWidth="1"/>
    <col min="3" max="3" width="7" style="1" customWidth="1"/>
    <col min="4" max="4" width="13.85546875" style="1" customWidth="1"/>
    <col min="5" max="5" width="17.5703125" style="1" hidden="1" customWidth="1"/>
    <col min="6" max="6" width="19.5703125" style="1" hidden="1" customWidth="1"/>
    <col min="7" max="7" width="13.140625" style="49" customWidth="1"/>
    <col min="8" max="8" width="13.85546875" style="1" customWidth="1"/>
    <col min="9" max="9" width="14.7109375" style="1" customWidth="1"/>
    <col min="10" max="10" width="11.7109375" style="1" hidden="1" customWidth="1"/>
    <col min="11" max="16384" width="9.140625" style="1"/>
  </cols>
  <sheetData>
    <row r="1" spans="1:9">
      <c r="A1" s="52" t="s">
        <v>144</v>
      </c>
      <c r="B1" s="52"/>
      <c r="C1" s="52"/>
      <c r="D1" s="52"/>
      <c r="E1" s="52"/>
      <c r="F1" s="52"/>
      <c r="G1" s="52"/>
      <c r="H1" s="52"/>
      <c r="I1" s="52"/>
    </row>
    <row r="2" spans="1:9">
      <c r="A2" s="54"/>
      <c r="B2" s="56" t="s">
        <v>1</v>
      </c>
      <c r="C2" s="56" t="s">
        <v>2</v>
      </c>
      <c r="D2" s="58" t="s">
        <v>141</v>
      </c>
      <c r="E2" s="2"/>
      <c r="F2" s="2"/>
      <c r="G2" s="53" t="s">
        <v>140</v>
      </c>
      <c r="H2" s="54" t="s">
        <v>142</v>
      </c>
      <c r="I2" s="54"/>
    </row>
    <row r="3" spans="1:9" ht="57" customHeight="1">
      <c r="A3" s="54"/>
      <c r="B3" s="57"/>
      <c r="C3" s="57"/>
      <c r="D3" s="58"/>
      <c r="E3" s="3" t="s">
        <v>145</v>
      </c>
      <c r="F3" s="3" t="s">
        <v>146</v>
      </c>
      <c r="G3" s="53"/>
      <c r="H3" s="3" t="s">
        <v>147</v>
      </c>
      <c r="I3" s="3" t="s">
        <v>148</v>
      </c>
    </row>
    <row r="4" spans="1:9">
      <c r="A4" s="4" t="s">
        <v>61</v>
      </c>
      <c r="B4" s="5">
        <v>37</v>
      </c>
      <c r="C4" s="4"/>
      <c r="D4" s="6">
        <f>D5+D12+D13+D14+D15+D16+D17</f>
        <v>10260000</v>
      </c>
      <c r="E4" s="6">
        <f t="shared" ref="E4:F4" si="0">E5+E12+E13+E14+E15+E16+E17</f>
        <v>10070000</v>
      </c>
      <c r="F4" s="6">
        <f t="shared" si="0"/>
        <v>190000</v>
      </c>
      <c r="G4" s="46">
        <f>G5+G12+G13+G14+G15+G16+G17</f>
        <v>3270000</v>
      </c>
      <c r="H4" s="6">
        <f>H5+H12+H13+H14+H15+H16+H17</f>
        <v>3200000</v>
      </c>
      <c r="I4" s="6">
        <f t="shared" ref="I4" si="1">I5+I12+I13+I14+I15+I16+I17</f>
        <v>70000</v>
      </c>
    </row>
    <row r="5" spans="1:9">
      <c r="A5" s="7" t="s">
        <v>67</v>
      </c>
      <c r="B5" s="8">
        <v>3719800</v>
      </c>
      <c r="C5" s="9"/>
      <c r="D5" s="6">
        <f>SUM(D6:D11)</f>
        <v>5970000</v>
      </c>
      <c r="E5" s="6">
        <f t="shared" ref="E5:F5" si="2">SUM(E6:E11)</f>
        <v>5970000</v>
      </c>
      <c r="F5" s="6">
        <f t="shared" si="2"/>
        <v>0</v>
      </c>
      <c r="G5" s="46">
        <f t="shared" ref="G5" si="3">SUM(G6:G11)</f>
        <v>2000000</v>
      </c>
      <c r="H5" s="6">
        <f t="shared" ref="H5:I5" si="4">SUM(H6:H11)</f>
        <v>2000000</v>
      </c>
      <c r="I5" s="6">
        <f t="shared" si="4"/>
        <v>0</v>
      </c>
    </row>
    <row r="6" spans="1:9">
      <c r="A6" s="10" t="s">
        <v>51</v>
      </c>
      <c r="B6" s="11">
        <v>3719800</v>
      </c>
      <c r="C6" s="11">
        <v>2620</v>
      </c>
      <c r="D6" s="12">
        <v>500000</v>
      </c>
      <c r="E6" s="12">
        <f>D6</f>
        <v>500000</v>
      </c>
      <c r="F6" s="13"/>
      <c r="G6" s="30">
        <f>E6</f>
        <v>500000</v>
      </c>
      <c r="H6" s="12">
        <f>G6</f>
        <v>500000</v>
      </c>
      <c r="I6" s="12"/>
    </row>
    <row r="7" spans="1:9">
      <c r="A7" s="10" t="s">
        <v>118</v>
      </c>
      <c r="B7" s="11">
        <v>3719800</v>
      </c>
      <c r="C7" s="11">
        <v>2620</v>
      </c>
      <c r="D7" s="12">
        <v>100000</v>
      </c>
      <c r="E7" s="12">
        <f>D7</f>
        <v>100000</v>
      </c>
      <c r="F7" s="13"/>
      <c r="G7" s="30">
        <f>E7</f>
        <v>100000</v>
      </c>
      <c r="H7" s="12">
        <f t="shared" ref="H7:H25" si="5">G7</f>
        <v>100000</v>
      </c>
      <c r="I7" s="12"/>
    </row>
    <row r="8" spans="1:9" ht="14.25" customHeight="1">
      <c r="A8" s="10" t="s">
        <v>0</v>
      </c>
      <c r="B8" s="11">
        <v>3719800</v>
      </c>
      <c r="C8" s="11">
        <v>2620</v>
      </c>
      <c r="D8" s="12">
        <v>1070000</v>
      </c>
      <c r="E8" s="12">
        <f t="shared" ref="E8:E12" si="6">D8</f>
        <v>1070000</v>
      </c>
      <c r="F8" s="13"/>
      <c r="G8" s="30">
        <v>500000</v>
      </c>
      <c r="H8" s="12">
        <f t="shared" si="5"/>
        <v>500000</v>
      </c>
      <c r="I8" s="13"/>
    </row>
    <row r="9" spans="1:9">
      <c r="A9" s="10" t="s">
        <v>52</v>
      </c>
      <c r="B9" s="11">
        <v>3719800</v>
      </c>
      <c r="C9" s="11">
        <v>3220</v>
      </c>
      <c r="D9" s="12">
        <v>1800000</v>
      </c>
      <c r="E9" s="12">
        <f t="shared" si="6"/>
        <v>1800000</v>
      </c>
      <c r="F9" s="13"/>
      <c r="G9" s="50">
        <v>900000</v>
      </c>
      <c r="H9" s="12">
        <f t="shared" si="5"/>
        <v>900000</v>
      </c>
      <c r="I9" s="14"/>
    </row>
    <row r="10" spans="1:9">
      <c r="A10" s="10" t="s">
        <v>3</v>
      </c>
      <c r="B10" s="11">
        <v>3719800</v>
      </c>
      <c r="C10" s="11">
        <v>2620</v>
      </c>
      <c r="D10" s="12">
        <v>1500000</v>
      </c>
      <c r="E10" s="12">
        <f t="shared" si="6"/>
        <v>1500000</v>
      </c>
      <c r="F10" s="13"/>
      <c r="G10" s="30"/>
      <c r="H10" s="12">
        <f t="shared" si="5"/>
        <v>0</v>
      </c>
      <c r="I10" s="13"/>
    </row>
    <row r="11" spans="1:9" ht="10.5" customHeight="1">
      <c r="A11" s="10" t="s">
        <v>4</v>
      </c>
      <c r="B11" s="11">
        <v>3719800</v>
      </c>
      <c r="C11" s="11">
        <v>3220</v>
      </c>
      <c r="D11" s="12">
        <v>1000000</v>
      </c>
      <c r="E11" s="12">
        <f t="shared" si="6"/>
        <v>1000000</v>
      </c>
      <c r="F11" s="13"/>
      <c r="G11" s="30"/>
      <c r="H11" s="12">
        <f t="shared" si="5"/>
        <v>0</v>
      </c>
      <c r="I11" s="13"/>
    </row>
    <row r="12" spans="1:9" ht="10.5" customHeight="1">
      <c r="A12" s="9" t="s">
        <v>149</v>
      </c>
      <c r="B12" s="8" t="s">
        <v>18</v>
      </c>
      <c r="C12" s="8">
        <v>2620</v>
      </c>
      <c r="D12" s="6">
        <v>500000</v>
      </c>
      <c r="E12" s="12">
        <f t="shared" si="6"/>
        <v>500000</v>
      </c>
      <c r="F12" s="13"/>
      <c r="G12" s="30"/>
      <c r="H12" s="12">
        <f t="shared" si="5"/>
        <v>0</v>
      </c>
      <c r="I12" s="13"/>
    </row>
    <row r="13" spans="1:9" ht="10.5" customHeight="1">
      <c r="A13" s="9" t="s">
        <v>150</v>
      </c>
      <c r="B13" s="8" t="s">
        <v>36</v>
      </c>
      <c r="C13" s="8" t="s">
        <v>37</v>
      </c>
      <c r="D13" s="6">
        <v>400000</v>
      </c>
      <c r="E13" s="12">
        <f>D13</f>
        <v>400000</v>
      </c>
      <c r="F13" s="12"/>
      <c r="G13" s="30"/>
      <c r="H13" s="12">
        <f t="shared" si="5"/>
        <v>0</v>
      </c>
      <c r="I13" s="12"/>
    </row>
    <row r="14" spans="1:9" ht="10.5" customHeight="1">
      <c r="A14" s="9" t="s">
        <v>38</v>
      </c>
      <c r="B14" s="8" t="s">
        <v>18</v>
      </c>
      <c r="C14" s="8" t="s">
        <v>37</v>
      </c>
      <c r="D14" s="6">
        <v>190000</v>
      </c>
      <c r="E14" s="13"/>
      <c r="F14" s="12">
        <f>D14</f>
        <v>190000</v>
      </c>
      <c r="G14" s="30">
        <v>70000</v>
      </c>
      <c r="H14" s="12"/>
      <c r="I14" s="12">
        <f>G14</f>
        <v>70000</v>
      </c>
    </row>
    <row r="15" spans="1:9" ht="23.25" customHeight="1">
      <c r="A15" s="9" t="s">
        <v>56</v>
      </c>
      <c r="B15" s="8" t="s">
        <v>36</v>
      </c>
      <c r="C15" s="8"/>
      <c r="D15" s="6"/>
      <c r="E15" s="13"/>
      <c r="F15" s="12"/>
      <c r="G15" s="30">
        <v>0</v>
      </c>
      <c r="H15" s="12">
        <f t="shared" si="5"/>
        <v>0</v>
      </c>
      <c r="I15" s="12"/>
    </row>
    <row r="16" spans="1:9" ht="14.25" customHeight="1">
      <c r="A16" s="9" t="s">
        <v>151</v>
      </c>
      <c r="B16" s="8" t="s">
        <v>18</v>
      </c>
      <c r="C16" s="8" t="s">
        <v>37</v>
      </c>
      <c r="D16" s="6">
        <v>2000000</v>
      </c>
      <c r="E16" s="15">
        <v>2000000</v>
      </c>
      <c r="F16" s="13"/>
      <c r="G16" s="30"/>
      <c r="H16" s="12">
        <f t="shared" si="5"/>
        <v>0</v>
      </c>
      <c r="I16" s="13"/>
    </row>
    <row r="17" spans="1:10" ht="14.25" customHeight="1">
      <c r="A17" s="9" t="s">
        <v>137</v>
      </c>
      <c r="B17" s="8" t="s">
        <v>18</v>
      </c>
      <c r="C17" s="8" t="s">
        <v>37</v>
      </c>
      <c r="D17" s="6">
        <v>1200000</v>
      </c>
      <c r="E17" s="15">
        <f>D17</f>
        <v>1200000</v>
      </c>
      <c r="F17" s="13"/>
      <c r="G17" s="30">
        <f>E17</f>
        <v>1200000</v>
      </c>
      <c r="H17" s="12">
        <f t="shared" si="5"/>
        <v>1200000</v>
      </c>
      <c r="I17" s="16"/>
    </row>
    <row r="18" spans="1:10" ht="14.25" customHeight="1">
      <c r="A18" s="7" t="s">
        <v>139</v>
      </c>
      <c r="B18" s="17" t="s">
        <v>98</v>
      </c>
      <c r="C18" s="9"/>
      <c r="D18" s="6">
        <f>SUM(D19:D31)</f>
        <v>20858845.18</v>
      </c>
      <c r="E18" s="6">
        <f t="shared" ref="E18:F18" si="7">SUM(E19:E31)</f>
        <v>9909845.1799999997</v>
      </c>
      <c r="F18" s="6">
        <f t="shared" si="7"/>
        <v>10949000</v>
      </c>
      <c r="G18" s="46">
        <f>SUM(G19:G31)</f>
        <v>10948750.73</v>
      </c>
      <c r="H18" s="6">
        <f>SUM(H19:H31)</f>
        <v>6548750.7300000004</v>
      </c>
      <c r="I18" s="6">
        <f>SUM(I19:I31)</f>
        <v>4400000</v>
      </c>
    </row>
    <row r="19" spans="1:10">
      <c r="A19" s="10" t="s">
        <v>39</v>
      </c>
      <c r="B19" s="11" t="s">
        <v>28</v>
      </c>
      <c r="C19" s="11" t="s">
        <v>29</v>
      </c>
      <c r="D19" s="12">
        <f>100000+576094.02</f>
        <v>676094.02</v>
      </c>
      <c r="E19" s="12">
        <f>D19</f>
        <v>676094.02</v>
      </c>
      <c r="F19" s="13"/>
      <c r="G19" s="30">
        <v>350000</v>
      </c>
      <c r="H19" s="12">
        <f t="shared" si="5"/>
        <v>350000</v>
      </c>
      <c r="I19" s="12"/>
    </row>
    <row r="20" spans="1:10">
      <c r="A20" s="10" t="s">
        <v>40</v>
      </c>
      <c r="B20" s="11" t="s">
        <v>28</v>
      </c>
      <c r="C20" s="11" t="s">
        <v>30</v>
      </c>
      <c r="D20" s="12">
        <f>800000+238252.43</f>
        <v>1038252.4299999999</v>
      </c>
      <c r="E20" s="12">
        <f t="shared" ref="E20:E21" si="8">D20</f>
        <v>1038252.4299999999</v>
      </c>
      <c r="F20" s="13"/>
      <c r="G20" s="30">
        <v>1038252</v>
      </c>
      <c r="H20" s="12">
        <f t="shared" si="5"/>
        <v>1038252</v>
      </c>
      <c r="I20" s="12"/>
    </row>
    <row r="21" spans="1:10">
      <c r="A21" s="10" t="s">
        <v>41</v>
      </c>
      <c r="B21" s="11" t="s">
        <v>28</v>
      </c>
      <c r="C21" s="11" t="s">
        <v>31</v>
      </c>
      <c r="D21" s="12">
        <v>3480.05</v>
      </c>
      <c r="E21" s="12">
        <f t="shared" si="8"/>
        <v>3480.05</v>
      </c>
      <c r="F21" s="13"/>
      <c r="G21" s="30">
        <f>E21</f>
        <v>3480.05</v>
      </c>
      <c r="H21" s="12">
        <f t="shared" si="5"/>
        <v>3480.05</v>
      </c>
      <c r="I21" s="12"/>
    </row>
    <row r="22" spans="1:10">
      <c r="A22" s="10" t="s">
        <v>42</v>
      </c>
      <c r="B22" s="11" t="s">
        <v>28</v>
      </c>
      <c r="C22" s="11" t="s">
        <v>32</v>
      </c>
      <c r="D22" s="12">
        <v>7018.68</v>
      </c>
      <c r="E22" s="12">
        <f>D22</f>
        <v>7018.68</v>
      </c>
      <c r="F22" s="13"/>
      <c r="G22" s="30">
        <f>E22</f>
        <v>7018.68</v>
      </c>
      <c r="H22" s="12">
        <f t="shared" si="5"/>
        <v>7018.68</v>
      </c>
      <c r="I22" s="12"/>
    </row>
    <row r="23" spans="1:10">
      <c r="A23" s="10" t="s">
        <v>45</v>
      </c>
      <c r="B23" s="11" t="s">
        <v>28</v>
      </c>
      <c r="C23" s="11" t="s">
        <v>33</v>
      </c>
      <c r="D23" s="12">
        <v>150000</v>
      </c>
      <c r="E23" s="13"/>
      <c r="F23" s="12">
        <f>D23</f>
        <v>150000</v>
      </c>
      <c r="G23" s="30"/>
      <c r="H23" s="12">
        <f t="shared" si="5"/>
        <v>0</v>
      </c>
      <c r="I23" s="12"/>
    </row>
    <row r="24" spans="1:10">
      <c r="A24" s="10" t="s">
        <v>70</v>
      </c>
      <c r="B24" s="11" t="s">
        <v>28</v>
      </c>
      <c r="C24" s="11" t="s">
        <v>69</v>
      </c>
      <c r="D24" s="12">
        <v>499000</v>
      </c>
      <c r="E24" s="13"/>
      <c r="F24" s="12">
        <f>D24</f>
        <v>499000</v>
      </c>
      <c r="G24" s="30">
        <v>100000</v>
      </c>
      <c r="H24" s="12"/>
      <c r="I24" s="12">
        <v>100000</v>
      </c>
    </row>
    <row r="25" spans="1:10" ht="11.25" customHeight="1">
      <c r="A25" s="10" t="s">
        <v>55</v>
      </c>
      <c r="B25" s="11" t="s">
        <v>35</v>
      </c>
      <c r="C25" s="11" t="s">
        <v>8</v>
      </c>
      <c r="D25" s="12">
        <v>185000</v>
      </c>
      <c r="E25" s="12">
        <f>D25</f>
        <v>185000</v>
      </c>
      <c r="F25" s="13"/>
      <c r="G25" s="30">
        <v>150000</v>
      </c>
      <c r="H25" s="12">
        <f t="shared" si="5"/>
        <v>150000</v>
      </c>
      <c r="I25" s="12"/>
    </row>
    <row r="26" spans="1:10" ht="24.75" customHeight="1">
      <c r="A26" s="18" t="s">
        <v>91</v>
      </c>
      <c r="B26" s="11" t="s">
        <v>92</v>
      </c>
      <c r="C26" s="11" t="s">
        <v>33</v>
      </c>
      <c r="D26" s="12">
        <v>3000000</v>
      </c>
      <c r="E26" s="12"/>
      <c r="F26" s="12">
        <f>D26</f>
        <v>3000000</v>
      </c>
      <c r="G26" s="30"/>
      <c r="H26" s="12"/>
      <c r="I26" s="12"/>
    </row>
    <row r="27" spans="1:10" ht="24" customHeight="1">
      <c r="A27" s="18" t="s">
        <v>117</v>
      </c>
      <c r="B27" s="11" t="s">
        <v>92</v>
      </c>
      <c r="C27" s="11" t="s">
        <v>116</v>
      </c>
      <c r="D27" s="12">
        <v>3000000</v>
      </c>
      <c r="E27" s="12"/>
      <c r="F27" s="12">
        <f>D27</f>
        <v>3000000</v>
      </c>
      <c r="G27" s="30"/>
      <c r="H27" s="12"/>
      <c r="I27" s="12"/>
    </row>
    <row r="28" spans="1:10" ht="24" customHeight="1">
      <c r="A28" s="18" t="s">
        <v>114</v>
      </c>
      <c r="B28" s="11" t="s">
        <v>115</v>
      </c>
      <c r="C28" s="11" t="s">
        <v>116</v>
      </c>
      <c r="D28" s="12">
        <v>100000</v>
      </c>
      <c r="E28" s="12"/>
      <c r="F28" s="12">
        <f t="shared" ref="F28" si="9">D28</f>
        <v>100000</v>
      </c>
      <c r="G28" s="30">
        <f>F28</f>
        <v>100000</v>
      </c>
      <c r="H28" s="12"/>
      <c r="I28" s="12">
        <f>G28</f>
        <v>100000</v>
      </c>
    </row>
    <row r="29" spans="1:10">
      <c r="A29" s="65" t="s">
        <v>50</v>
      </c>
      <c r="B29" s="11" t="s">
        <v>27</v>
      </c>
      <c r="C29" s="11" t="s">
        <v>34</v>
      </c>
      <c r="D29" s="12">
        <v>7000000</v>
      </c>
      <c r="E29" s="12">
        <f t="shared" ref="E29:E30" si="10">D29</f>
        <v>7000000</v>
      </c>
      <c r="F29" s="13"/>
      <c r="G29" s="30">
        <v>4000000</v>
      </c>
      <c r="H29" s="12">
        <f>G29</f>
        <v>4000000</v>
      </c>
      <c r="I29" s="12"/>
    </row>
    <row r="30" spans="1:10">
      <c r="A30" s="66"/>
      <c r="B30" s="11" t="s">
        <v>27</v>
      </c>
      <c r="C30" s="11" t="s">
        <v>33</v>
      </c>
      <c r="D30" s="12">
        <v>1000000</v>
      </c>
      <c r="E30" s="12">
        <f t="shared" si="10"/>
        <v>1000000</v>
      </c>
      <c r="F30" s="13"/>
      <c r="G30" s="30">
        <v>1000000</v>
      </c>
      <c r="H30" s="12">
        <f>G30</f>
        <v>1000000</v>
      </c>
      <c r="I30" s="12"/>
    </row>
    <row r="31" spans="1:10">
      <c r="A31" s="19" t="s">
        <v>143</v>
      </c>
      <c r="B31" s="11" t="s">
        <v>10</v>
      </c>
      <c r="C31" s="20">
        <v>3142</v>
      </c>
      <c r="D31" s="12">
        <v>4200000</v>
      </c>
      <c r="E31" s="13"/>
      <c r="F31" s="12">
        <f>D31</f>
        <v>4200000</v>
      </c>
      <c r="G31" s="30">
        <v>4200000</v>
      </c>
      <c r="H31" s="12"/>
      <c r="I31" s="12">
        <f>G31</f>
        <v>4200000</v>
      </c>
      <c r="J31" s="1" t="s">
        <v>128</v>
      </c>
    </row>
    <row r="32" spans="1:10" ht="21.75">
      <c r="A32" s="21" t="s">
        <v>130</v>
      </c>
      <c r="B32" s="8" t="s">
        <v>129</v>
      </c>
      <c r="C32" s="22">
        <v>3132</v>
      </c>
      <c r="D32" s="6">
        <v>1450000</v>
      </c>
      <c r="E32" s="23"/>
      <c r="F32" s="6">
        <f>D32</f>
        <v>1450000</v>
      </c>
      <c r="G32" s="46"/>
      <c r="H32" s="6"/>
      <c r="I32" s="6"/>
    </row>
    <row r="33" spans="1:9">
      <c r="A33" s="9" t="s">
        <v>152</v>
      </c>
      <c r="B33" s="8" t="s">
        <v>26</v>
      </c>
      <c r="C33" s="8" t="s">
        <v>6</v>
      </c>
      <c r="D33" s="6">
        <v>950000</v>
      </c>
      <c r="E33" s="13"/>
      <c r="F33" s="6">
        <f t="shared" ref="F33:F54" si="11">D33</f>
        <v>950000</v>
      </c>
      <c r="G33" s="46">
        <v>950000</v>
      </c>
      <c r="H33" s="6"/>
      <c r="I33" s="6">
        <v>950000</v>
      </c>
    </row>
    <row r="34" spans="1:9" ht="13.5" customHeight="1">
      <c r="A34" s="59" t="s">
        <v>68</v>
      </c>
      <c r="B34" s="8" t="s">
        <v>47</v>
      </c>
      <c r="C34" s="8" t="s">
        <v>46</v>
      </c>
      <c r="D34" s="6">
        <v>3500000</v>
      </c>
      <c r="E34" s="13"/>
      <c r="F34" s="6"/>
      <c r="G34" s="46">
        <v>3500000</v>
      </c>
      <c r="H34" s="6"/>
      <c r="I34" s="6"/>
    </row>
    <row r="35" spans="1:9">
      <c r="A35" s="60"/>
      <c r="B35" s="8" t="s">
        <v>48</v>
      </c>
      <c r="C35" s="8" t="s">
        <v>49</v>
      </c>
      <c r="D35" s="6">
        <v>-3500000</v>
      </c>
      <c r="E35" s="13"/>
      <c r="F35" s="6"/>
      <c r="G35" s="46">
        <v>-3500000</v>
      </c>
      <c r="H35" s="6"/>
      <c r="I35" s="6"/>
    </row>
    <row r="36" spans="1:9">
      <c r="A36" s="24" t="s">
        <v>120</v>
      </c>
      <c r="B36" s="8"/>
      <c r="C36" s="8"/>
      <c r="D36" s="6">
        <f>SUM(D37:D39)</f>
        <v>494000</v>
      </c>
      <c r="E36" s="6">
        <f t="shared" ref="E36:F36" si="12">SUM(E37:E39)</f>
        <v>100000</v>
      </c>
      <c r="F36" s="6">
        <f t="shared" si="12"/>
        <v>394000</v>
      </c>
      <c r="G36" s="46">
        <f t="shared" ref="G36:I36" si="13">SUM(G37:G39)</f>
        <v>494000</v>
      </c>
      <c r="H36" s="6">
        <f t="shared" si="13"/>
        <v>100000</v>
      </c>
      <c r="I36" s="6">
        <f t="shared" si="13"/>
        <v>394000</v>
      </c>
    </row>
    <row r="37" spans="1:9" ht="22.5">
      <c r="A37" s="25" t="s">
        <v>123</v>
      </c>
      <c r="B37" s="11" t="s">
        <v>121</v>
      </c>
      <c r="C37" s="11" t="s">
        <v>8</v>
      </c>
      <c r="D37" s="12">
        <v>94000</v>
      </c>
      <c r="E37" s="13"/>
      <c r="F37" s="12">
        <f>D37</f>
        <v>94000</v>
      </c>
      <c r="G37" s="30">
        <v>94000</v>
      </c>
      <c r="H37" s="12"/>
      <c r="I37" s="12">
        <f>G37</f>
        <v>94000</v>
      </c>
    </row>
    <row r="38" spans="1:9" ht="22.5">
      <c r="A38" s="25" t="s">
        <v>124</v>
      </c>
      <c r="B38" s="11" t="s">
        <v>122</v>
      </c>
      <c r="C38" s="11" t="s">
        <v>8</v>
      </c>
      <c r="D38" s="12">
        <v>100000</v>
      </c>
      <c r="E38" s="12">
        <f>D38</f>
        <v>100000</v>
      </c>
      <c r="F38" s="12"/>
      <c r="G38" s="30">
        <v>100000</v>
      </c>
      <c r="H38" s="12">
        <f>G38</f>
        <v>100000</v>
      </c>
      <c r="I38" s="12"/>
    </row>
    <row r="39" spans="1:9">
      <c r="A39" s="25" t="s">
        <v>125</v>
      </c>
      <c r="B39" s="11" t="s">
        <v>122</v>
      </c>
      <c r="C39" s="11" t="s">
        <v>8</v>
      </c>
      <c r="D39" s="12">
        <v>300000</v>
      </c>
      <c r="E39" s="13"/>
      <c r="F39" s="12">
        <f t="shared" ref="F39" si="14">D39</f>
        <v>300000</v>
      </c>
      <c r="G39" s="30">
        <v>300000</v>
      </c>
      <c r="H39" s="12"/>
      <c r="I39" s="12">
        <v>300000</v>
      </c>
    </row>
    <row r="40" spans="1:9">
      <c r="A40" s="9" t="s">
        <v>153</v>
      </c>
      <c r="B40" s="8" t="s">
        <v>26</v>
      </c>
      <c r="C40" s="8" t="s">
        <v>6</v>
      </c>
      <c r="D40" s="6">
        <v>10000</v>
      </c>
      <c r="E40" s="13"/>
      <c r="F40" s="6">
        <f t="shared" si="11"/>
        <v>10000</v>
      </c>
      <c r="G40" s="46">
        <v>10000</v>
      </c>
      <c r="H40" s="6"/>
      <c r="I40" s="6">
        <f>G40</f>
        <v>10000</v>
      </c>
    </row>
    <row r="41" spans="1:9">
      <c r="A41" s="64" t="s">
        <v>64</v>
      </c>
      <c r="B41" s="64"/>
      <c r="C41" s="64"/>
      <c r="D41" s="6">
        <f>D42+D43</f>
        <v>1499549</v>
      </c>
      <c r="E41" s="6">
        <f t="shared" ref="E41:F41" si="15">E42+E43</f>
        <v>0</v>
      </c>
      <c r="F41" s="6">
        <f t="shared" si="15"/>
        <v>1499549</v>
      </c>
      <c r="G41" s="46">
        <f t="shared" ref="G41:I41" si="16">G42+G43</f>
        <v>1499549</v>
      </c>
      <c r="H41" s="6">
        <f t="shared" si="16"/>
        <v>0</v>
      </c>
      <c r="I41" s="6">
        <f t="shared" si="16"/>
        <v>1499549</v>
      </c>
    </row>
    <row r="42" spans="1:9">
      <c r="A42" s="10" t="s">
        <v>57</v>
      </c>
      <c r="B42" s="11" t="s">
        <v>5</v>
      </c>
      <c r="C42" s="11" t="s">
        <v>6</v>
      </c>
      <c r="D42" s="12">
        <v>1049549</v>
      </c>
      <c r="E42" s="13"/>
      <c r="F42" s="12">
        <f t="shared" si="11"/>
        <v>1049549</v>
      </c>
      <c r="G42" s="30">
        <v>1049549</v>
      </c>
      <c r="H42" s="12"/>
      <c r="I42" s="12">
        <f>G42</f>
        <v>1049549</v>
      </c>
    </row>
    <row r="43" spans="1:9" ht="12.75" customHeight="1">
      <c r="A43" s="10" t="s">
        <v>58</v>
      </c>
      <c r="B43" s="11" t="s">
        <v>7</v>
      </c>
      <c r="C43" s="11" t="s">
        <v>8</v>
      </c>
      <c r="D43" s="12">
        <v>450000</v>
      </c>
      <c r="E43" s="13"/>
      <c r="F43" s="12">
        <f t="shared" si="11"/>
        <v>450000</v>
      </c>
      <c r="G43" s="30">
        <v>450000</v>
      </c>
      <c r="H43" s="12"/>
      <c r="I43" s="12">
        <f>G43</f>
        <v>450000</v>
      </c>
    </row>
    <row r="44" spans="1:9" ht="16.5" customHeight="1">
      <c r="A44" s="9" t="s">
        <v>135</v>
      </c>
      <c r="B44" s="8" t="s">
        <v>20</v>
      </c>
      <c r="C44" s="8" t="s">
        <v>6</v>
      </c>
      <c r="D44" s="6">
        <f>D45+D46</f>
        <v>2426525</v>
      </c>
      <c r="E44" s="6">
        <f t="shared" ref="E44:F44" si="17">E45+E46</f>
        <v>0</v>
      </c>
      <c r="F44" s="6">
        <f t="shared" si="17"/>
        <v>2426525</v>
      </c>
      <c r="G44" s="46">
        <f t="shared" ref="G44:I44" si="18">G45+G46</f>
        <v>0</v>
      </c>
      <c r="H44" s="6">
        <f t="shared" si="18"/>
        <v>0</v>
      </c>
      <c r="I44" s="6">
        <f t="shared" si="18"/>
        <v>0</v>
      </c>
    </row>
    <row r="45" spans="1:9" ht="14.25" customHeight="1">
      <c r="A45" s="10" t="s">
        <v>134</v>
      </c>
      <c r="B45" s="11" t="s">
        <v>20</v>
      </c>
      <c r="C45" s="11" t="s">
        <v>6</v>
      </c>
      <c r="D45" s="12">
        <v>1426525</v>
      </c>
      <c r="E45" s="13"/>
      <c r="F45" s="12">
        <f t="shared" ref="F45:F46" si="19">D45</f>
        <v>1426525</v>
      </c>
      <c r="G45" s="30"/>
      <c r="H45" s="12"/>
      <c r="I45" s="12"/>
    </row>
    <row r="46" spans="1:9" ht="14.25" customHeight="1">
      <c r="A46" s="10" t="s">
        <v>136</v>
      </c>
      <c r="B46" s="11" t="s">
        <v>20</v>
      </c>
      <c r="C46" s="11" t="s">
        <v>8</v>
      </c>
      <c r="D46" s="12">
        <v>1000000</v>
      </c>
      <c r="E46" s="13"/>
      <c r="F46" s="12">
        <f t="shared" si="19"/>
        <v>1000000</v>
      </c>
      <c r="G46" s="30"/>
      <c r="H46" s="12"/>
      <c r="I46" s="12"/>
    </row>
    <row r="47" spans="1:9">
      <c r="A47" s="9" t="s">
        <v>19</v>
      </c>
      <c r="B47" s="8"/>
      <c r="C47" s="8"/>
      <c r="D47" s="6">
        <f>SUM(D48:D54)</f>
        <v>24957549</v>
      </c>
      <c r="E47" s="6">
        <f t="shared" ref="E47:F47" si="20">SUM(E48:E54)</f>
        <v>0</v>
      </c>
      <c r="F47" s="6">
        <f t="shared" si="20"/>
        <v>24957549</v>
      </c>
      <c r="G47" s="46">
        <f t="shared" ref="G47:I47" si="21">SUM(G48:G54)</f>
        <v>3338549</v>
      </c>
      <c r="H47" s="6">
        <f t="shared" si="21"/>
        <v>0</v>
      </c>
      <c r="I47" s="6">
        <f t="shared" si="21"/>
        <v>3338549</v>
      </c>
    </row>
    <row r="48" spans="1:9">
      <c r="A48" s="10" t="s">
        <v>65</v>
      </c>
      <c r="B48" s="11" t="s">
        <v>21</v>
      </c>
      <c r="C48" s="11" t="s">
        <v>8</v>
      </c>
      <c r="D48" s="12">
        <v>3200000</v>
      </c>
      <c r="E48" s="13"/>
      <c r="F48" s="12">
        <f t="shared" si="11"/>
        <v>3200000</v>
      </c>
      <c r="G48" s="30">
        <v>1500000</v>
      </c>
      <c r="H48" s="12"/>
      <c r="I48" s="12">
        <v>1500000</v>
      </c>
    </row>
    <row r="49" spans="1:9" ht="13.5" customHeight="1">
      <c r="A49" s="10" t="s">
        <v>66</v>
      </c>
      <c r="B49" s="11" t="s">
        <v>21</v>
      </c>
      <c r="C49" s="11" t="s">
        <v>8</v>
      </c>
      <c r="D49" s="12">
        <v>2919000</v>
      </c>
      <c r="E49" s="13"/>
      <c r="F49" s="12">
        <f t="shared" si="11"/>
        <v>2919000</v>
      </c>
      <c r="G49" s="30"/>
      <c r="H49" s="12"/>
      <c r="I49" s="12"/>
    </row>
    <row r="50" spans="1:9" ht="13.5" customHeight="1">
      <c r="A50" s="10" t="s">
        <v>101</v>
      </c>
      <c r="B50" s="11" t="s">
        <v>21</v>
      </c>
      <c r="C50" s="11" t="s">
        <v>8</v>
      </c>
      <c r="D50" s="12">
        <v>13500000</v>
      </c>
      <c r="E50" s="13"/>
      <c r="F50" s="12">
        <f t="shared" si="11"/>
        <v>13500000</v>
      </c>
      <c r="G50" s="30"/>
      <c r="H50" s="12"/>
      <c r="I50" s="12"/>
    </row>
    <row r="51" spans="1:9" ht="13.5" customHeight="1">
      <c r="A51" s="10" t="s">
        <v>102</v>
      </c>
      <c r="B51" s="11" t="s">
        <v>21</v>
      </c>
      <c r="C51" s="11" t="s">
        <v>8</v>
      </c>
      <c r="D51" s="12">
        <v>2000000</v>
      </c>
      <c r="E51" s="13"/>
      <c r="F51" s="12">
        <f t="shared" si="11"/>
        <v>2000000</v>
      </c>
      <c r="G51" s="30"/>
      <c r="H51" s="12"/>
      <c r="I51" s="12"/>
    </row>
    <row r="52" spans="1:9" ht="12.75" customHeight="1">
      <c r="A52" s="10" t="s">
        <v>44</v>
      </c>
      <c r="B52" s="11" t="s">
        <v>21</v>
      </c>
      <c r="C52" s="11" t="s">
        <v>8</v>
      </c>
      <c r="D52" s="12">
        <v>2000000</v>
      </c>
      <c r="E52" s="13"/>
      <c r="F52" s="12">
        <f t="shared" si="11"/>
        <v>2000000</v>
      </c>
      <c r="G52" s="30">
        <v>500000</v>
      </c>
      <c r="H52" s="12"/>
      <c r="I52" s="12">
        <v>500000</v>
      </c>
    </row>
    <row r="53" spans="1:9" ht="22.5" customHeight="1">
      <c r="A53" s="10" t="s">
        <v>103</v>
      </c>
      <c r="B53" s="11" t="s">
        <v>21</v>
      </c>
      <c r="C53" s="11" t="s">
        <v>8</v>
      </c>
      <c r="D53" s="12">
        <v>200000</v>
      </c>
      <c r="E53" s="13"/>
      <c r="F53" s="12">
        <f t="shared" si="11"/>
        <v>200000</v>
      </c>
      <c r="G53" s="30">
        <v>200000</v>
      </c>
      <c r="H53" s="12"/>
      <c r="I53" s="12">
        <f t="shared" ref="I53:I54" si="22">G53</f>
        <v>200000</v>
      </c>
    </row>
    <row r="54" spans="1:9" ht="13.5" customHeight="1">
      <c r="A54" s="10" t="s">
        <v>25</v>
      </c>
      <c r="B54" s="11" t="s">
        <v>11</v>
      </c>
      <c r="C54" s="11" t="s">
        <v>6</v>
      </c>
      <c r="D54" s="12">
        <v>1138549</v>
      </c>
      <c r="E54" s="13"/>
      <c r="F54" s="12">
        <f t="shared" si="11"/>
        <v>1138549</v>
      </c>
      <c r="G54" s="30">
        <v>1138549</v>
      </c>
      <c r="H54" s="12"/>
      <c r="I54" s="12">
        <f t="shared" si="22"/>
        <v>1138549</v>
      </c>
    </row>
    <row r="55" spans="1:9" ht="13.5" customHeight="1">
      <c r="A55" s="9" t="s">
        <v>104</v>
      </c>
      <c r="B55" s="8"/>
      <c r="C55" s="8"/>
      <c r="D55" s="6">
        <f>SUM(D56:D58)</f>
        <v>1161500</v>
      </c>
      <c r="E55" s="6">
        <f t="shared" ref="E55:F55" si="23">SUM(E56:E58)</f>
        <v>0</v>
      </c>
      <c r="F55" s="6">
        <f t="shared" si="23"/>
        <v>1161500</v>
      </c>
      <c r="G55" s="46">
        <f t="shared" ref="G55:I55" si="24">SUM(G56:G58)</f>
        <v>99500</v>
      </c>
      <c r="H55" s="6">
        <f t="shared" si="24"/>
        <v>0</v>
      </c>
      <c r="I55" s="6">
        <f t="shared" si="24"/>
        <v>99500</v>
      </c>
    </row>
    <row r="56" spans="1:9" ht="15" customHeight="1">
      <c r="A56" s="10" t="s">
        <v>112</v>
      </c>
      <c r="B56" s="11" t="s">
        <v>111</v>
      </c>
      <c r="C56" s="11" t="s">
        <v>6</v>
      </c>
      <c r="D56" s="12">
        <v>99500</v>
      </c>
      <c r="E56" s="12"/>
      <c r="F56" s="12">
        <f>D56</f>
        <v>99500</v>
      </c>
      <c r="G56" s="30">
        <v>99500</v>
      </c>
      <c r="H56" s="12"/>
      <c r="I56" s="12">
        <f>G56</f>
        <v>99500</v>
      </c>
    </row>
    <row r="57" spans="1:9">
      <c r="A57" s="10" t="s">
        <v>109</v>
      </c>
      <c r="B57" s="11" t="s">
        <v>111</v>
      </c>
      <c r="C57" s="11" t="s">
        <v>6</v>
      </c>
      <c r="D57" s="12">
        <v>98000</v>
      </c>
      <c r="E57" s="12"/>
      <c r="F57" s="12">
        <f t="shared" ref="F57:F59" si="25">D57</f>
        <v>98000</v>
      </c>
      <c r="G57" s="30"/>
      <c r="H57" s="12"/>
      <c r="I57" s="12"/>
    </row>
    <row r="58" spans="1:9">
      <c r="A58" s="19" t="s">
        <v>110</v>
      </c>
      <c r="B58" s="11" t="s">
        <v>111</v>
      </c>
      <c r="C58" s="11" t="s">
        <v>8</v>
      </c>
      <c r="D58" s="12">
        <v>964000</v>
      </c>
      <c r="E58" s="12"/>
      <c r="F58" s="12">
        <f t="shared" si="25"/>
        <v>964000</v>
      </c>
      <c r="G58" s="30"/>
      <c r="H58" s="12"/>
      <c r="I58" s="12"/>
    </row>
    <row r="59" spans="1:9">
      <c r="A59" s="21" t="s">
        <v>113</v>
      </c>
      <c r="B59" s="8" t="s">
        <v>111</v>
      </c>
      <c r="C59" s="8" t="s">
        <v>8</v>
      </c>
      <c r="D59" s="6">
        <v>389700</v>
      </c>
      <c r="E59" s="6"/>
      <c r="F59" s="6">
        <f t="shared" si="25"/>
        <v>389700</v>
      </c>
      <c r="G59" s="46"/>
      <c r="H59" s="6"/>
      <c r="I59" s="6"/>
    </row>
    <row r="60" spans="1:9" hidden="1">
      <c r="A60" s="19"/>
      <c r="B60" s="11"/>
      <c r="C60" s="11"/>
      <c r="D60" s="12"/>
      <c r="E60" s="12"/>
      <c r="F60" s="12"/>
      <c r="G60" s="30"/>
      <c r="H60" s="12"/>
      <c r="I60" s="12"/>
    </row>
    <row r="61" spans="1:9">
      <c r="A61" s="21" t="s">
        <v>53</v>
      </c>
      <c r="B61" s="26" t="s">
        <v>119</v>
      </c>
      <c r="C61" s="22"/>
      <c r="D61" s="6">
        <f>SUM(D62:D68)</f>
        <v>3963336</v>
      </c>
      <c r="E61" s="6">
        <f t="shared" ref="E61:F61" si="26">SUM(E62:E68)</f>
        <v>3963336</v>
      </c>
      <c r="F61" s="6">
        <f t="shared" si="26"/>
        <v>0</v>
      </c>
      <c r="G61" s="46">
        <f t="shared" ref="G61:I61" si="27">SUM(G62:G68)</f>
        <v>380000</v>
      </c>
      <c r="H61" s="6">
        <f t="shared" si="27"/>
        <v>380000</v>
      </c>
      <c r="I61" s="6">
        <f t="shared" si="27"/>
        <v>0</v>
      </c>
    </row>
    <row r="62" spans="1:9">
      <c r="A62" s="19" t="s">
        <v>9</v>
      </c>
      <c r="B62" s="11" t="s">
        <v>12</v>
      </c>
      <c r="C62" s="20">
        <v>3132</v>
      </c>
      <c r="D62" s="12">
        <v>3083336</v>
      </c>
      <c r="E62" s="12">
        <f>D62</f>
        <v>3083336</v>
      </c>
      <c r="F62" s="12"/>
      <c r="G62" s="30"/>
      <c r="H62" s="12">
        <f>G62</f>
        <v>0</v>
      </c>
      <c r="I62" s="12"/>
    </row>
    <row r="63" spans="1:9">
      <c r="A63" s="19" t="s">
        <v>14</v>
      </c>
      <c r="B63" s="11" t="s">
        <v>13</v>
      </c>
      <c r="C63" s="20">
        <v>2730</v>
      </c>
      <c r="D63" s="12">
        <v>300000</v>
      </c>
      <c r="E63" s="12">
        <f t="shared" ref="E63:E68" si="28">D63</f>
        <v>300000</v>
      </c>
      <c r="F63" s="12"/>
      <c r="G63" s="30">
        <v>300000</v>
      </c>
      <c r="H63" s="12">
        <f t="shared" ref="H63:H68" si="29">G63</f>
        <v>300000</v>
      </c>
      <c r="I63" s="12"/>
    </row>
    <row r="64" spans="1:9">
      <c r="A64" s="67" t="s">
        <v>60</v>
      </c>
      <c r="B64" s="11" t="s">
        <v>15</v>
      </c>
      <c r="C64" s="20">
        <v>2111</v>
      </c>
      <c r="D64" s="12">
        <v>180000</v>
      </c>
      <c r="E64" s="12">
        <f t="shared" si="28"/>
        <v>180000</v>
      </c>
      <c r="F64" s="12"/>
      <c r="G64" s="30"/>
      <c r="H64" s="12">
        <f t="shared" si="29"/>
        <v>0</v>
      </c>
      <c r="I64" s="12"/>
    </row>
    <row r="65" spans="1:9">
      <c r="A65" s="68"/>
      <c r="B65" s="11" t="s">
        <v>15</v>
      </c>
      <c r="C65" s="20">
        <v>2120</v>
      </c>
      <c r="D65" s="12">
        <v>40000</v>
      </c>
      <c r="E65" s="12">
        <f t="shared" si="28"/>
        <v>40000</v>
      </c>
      <c r="F65" s="12"/>
      <c r="G65" s="30"/>
      <c r="H65" s="12">
        <f t="shared" si="29"/>
        <v>0</v>
      </c>
      <c r="I65" s="12"/>
    </row>
    <row r="66" spans="1:9">
      <c r="A66" s="19" t="s">
        <v>54</v>
      </c>
      <c r="B66" s="11" t="s">
        <v>15</v>
      </c>
      <c r="C66" s="20">
        <v>2273</v>
      </c>
      <c r="D66" s="12">
        <v>50000</v>
      </c>
      <c r="E66" s="12">
        <f t="shared" si="28"/>
        <v>50000</v>
      </c>
      <c r="F66" s="12"/>
      <c r="G66" s="30"/>
      <c r="H66" s="12">
        <f t="shared" si="29"/>
        <v>0</v>
      </c>
      <c r="I66" s="12"/>
    </row>
    <row r="67" spans="1:9">
      <c r="A67" s="19" t="s">
        <v>23</v>
      </c>
      <c r="B67" s="11" t="s">
        <v>15</v>
      </c>
      <c r="C67" s="20">
        <v>2274</v>
      </c>
      <c r="D67" s="12">
        <v>60000</v>
      </c>
      <c r="E67" s="12">
        <f t="shared" si="28"/>
        <v>60000</v>
      </c>
      <c r="F67" s="12"/>
      <c r="G67" s="30"/>
      <c r="H67" s="12">
        <f t="shared" si="29"/>
        <v>0</v>
      </c>
      <c r="I67" s="12"/>
    </row>
    <row r="68" spans="1:9" ht="13.5" customHeight="1">
      <c r="A68" s="19" t="s">
        <v>24</v>
      </c>
      <c r="B68" s="11" t="s">
        <v>16</v>
      </c>
      <c r="C68" s="20">
        <v>2273</v>
      </c>
      <c r="D68" s="12">
        <v>250000</v>
      </c>
      <c r="E68" s="12">
        <f t="shared" si="28"/>
        <v>250000</v>
      </c>
      <c r="F68" s="12"/>
      <c r="G68" s="30">
        <v>80000</v>
      </c>
      <c r="H68" s="12">
        <f t="shared" si="29"/>
        <v>80000</v>
      </c>
      <c r="I68" s="12"/>
    </row>
    <row r="69" spans="1:9">
      <c r="A69" s="21" t="s">
        <v>62</v>
      </c>
      <c r="B69" s="26" t="s">
        <v>97</v>
      </c>
      <c r="C69" s="22"/>
      <c r="D69" s="46">
        <f t="shared" ref="D69:F69" si="30">SUM(D70:D93)</f>
        <v>40963341.079999998</v>
      </c>
      <c r="E69" s="46">
        <f t="shared" si="30"/>
        <v>29283341.079999998</v>
      </c>
      <c r="F69" s="46">
        <f t="shared" si="30"/>
        <v>14230000</v>
      </c>
      <c r="G69" s="46">
        <f>SUM(G70:G93)</f>
        <v>20853341.079999998</v>
      </c>
      <c r="H69" s="46">
        <f t="shared" ref="H69:I69" si="31">SUM(H70:H93)</f>
        <v>20133341.079999998</v>
      </c>
      <c r="I69" s="46">
        <f t="shared" si="31"/>
        <v>720000</v>
      </c>
    </row>
    <row r="70" spans="1:9" ht="69.75" customHeight="1">
      <c r="A70" s="27" t="s">
        <v>74</v>
      </c>
      <c r="B70" s="28" t="s">
        <v>22</v>
      </c>
      <c r="C70" s="29">
        <v>3132</v>
      </c>
      <c r="D70" s="30">
        <v>200000</v>
      </c>
      <c r="E70" s="12">
        <f>D70</f>
        <v>200000</v>
      </c>
      <c r="F70" s="12"/>
      <c r="G70" s="30">
        <v>50000</v>
      </c>
      <c r="H70" s="12">
        <f>G70</f>
        <v>50000</v>
      </c>
      <c r="I70" s="12"/>
    </row>
    <row r="71" spans="1:9" ht="55.5" customHeight="1">
      <c r="A71" s="27" t="s">
        <v>75</v>
      </c>
      <c r="B71" s="28" t="s">
        <v>22</v>
      </c>
      <c r="C71" s="29">
        <v>3132</v>
      </c>
      <c r="D71" s="30">
        <v>573479.07999999996</v>
      </c>
      <c r="E71" s="12">
        <f t="shared" ref="E71:E91" si="32">D71</f>
        <v>573479.07999999996</v>
      </c>
      <c r="F71" s="12"/>
      <c r="G71" s="30">
        <v>573479.07999999996</v>
      </c>
      <c r="H71" s="12">
        <f>G71</f>
        <v>573479.07999999996</v>
      </c>
      <c r="I71" s="12"/>
    </row>
    <row r="72" spans="1:9">
      <c r="A72" s="31" t="s">
        <v>76</v>
      </c>
      <c r="B72" s="28" t="s">
        <v>22</v>
      </c>
      <c r="C72" s="29">
        <v>2111</v>
      </c>
      <c r="D72" s="32">
        <v>100000</v>
      </c>
      <c r="E72" s="12">
        <f t="shared" si="32"/>
        <v>100000</v>
      </c>
      <c r="F72" s="12"/>
      <c r="G72" s="30">
        <v>100000</v>
      </c>
      <c r="H72" s="12">
        <f t="shared" ref="H72:H73" si="33">G72</f>
        <v>100000</v>
      </c>
      <c r="I72" s="12"/>
    </row>
    <row r="73" spans="1:9">
      <c r="A73" s="31" t="s">
        <v>77</v>
      </c>
      <c r="B73" s="28" t="s">
        <v>22</v>
      </c>
      <c r="C73" s="29">
        <v>2120</v>
      </c>
      <c r="D73" s="32">
        <v>22000</v>
      </c>
      <c r="E73" s="12">
        <f t="shared" si="32"/>
        <v>22000</v>
      </c>
      <c r="F73" s="12"/>
      <c r="G73" s="30">
        <v>22000</v>
      </c>
      <c r="H73" s="12">
        <f t="shared" si="33"/>
        <v>22000</v>
      </c>
      <c r="I73" s="12"/>
    </row>
    <row r="74" spans="1:9">
      <c r="A74" s="31" t="s">
        <v>78</v>
      </c>
      <c r="B74" s="28" t="s">
        <v>22</v>
      </c>
      <c r="C74" s="29">
        <v>2210</v>
      </c>
      <c r="D74" s="32">
        <v>200000</v>
      </c>
      <c r="E74" s="12"/>
      <c r="F74" s="12">
        <f>D74</f>
        <v>200000</v>
      </c>
      <c r="G74" s="30">
        <v>50000</v>
      </c>
      <c r="H74" s="12"/>
      <c r="I74" s="12">
        <f>G74</f>
        <v>50000</v>
      </c>
    </row>
    <row r="75" spans="1:9" ht="22.5">
      <c r="A75" s="31" t="s">
        <v>100</v>
      </c>
      <c r="B75" s="28" t="s">
        <v>22</v>
      </c>
      <c r="C75" s="29">
        <v>2240</v>
      </c>
      <c r="D75" s="32">
        <v>150000</v>
      </c>
      <c r="E75" s="12"/>
      <c r="F75" s="12">
        <f>D75</f>
        <v>150000</v>
      </c>
      <c r="G75" s="30">
        <v>100000</v>
      </c>
      <c r="H75" s="12"/>
      <c r="I75" s="12">
        <f>G75</f>
        <v>100000</v>
      </c>
    </row>
    <row r="76" spans="1:9">
      <c r="A76" s="33" t="s">
        <v>79</v>
      </c>
      <c r="B76" s="28" t="s">
        <v>22</v>
      </c>
      <c r="C76" s="29">
        <v>2240</v>
      </c>
      <c r="D76" s="30">
        <v>1000000</v>
      </c>
      <c r="E76" s="12">
        <f t="shared" si="32"/>
        <v>1000000</v>
      </c>
      <c r="F76" s="12"/>
      <c r="G76" s="30">
        <v>1000000</v>
      </c>
      <c r="H76" s="12">
        <f>G76</f>
        <v>1000000</v>
      </c>
      <c r="I76" s="12"/>
    </row>
    <row r="77" spans="1:9">
      <c r="A77" s="31" t="s">
        <v>80</v>
      </c>
      <c r="B77" s="28" t="s">
        <v>22</v>
      </c>
      <c r="C77" s="29">
        <v>2240</v>
      </c>
      <c r="D77" s="32">
        <v>510000</v>
      </c>
      <c r="E77" s="12"/>
      <c r="F77" s="12">
        <f t="shared" ref="F77:F79" si="34">D77</f>
        <v>510000</v>
      </c>
      <c r="G77" s="30"/>
      <c r="H77" s="12"/>
      <c r="I77" s="12"/>
    </row>
    <row r="78" spans="1:9">
      <c r="A78" s="33" t="s">
        <v>81</v>
      </c>
      <c r="B78" s="28" t="s">
        <v>71</v>
      </c>
      <c r="C78" s="29">
        <v>3110</v>
      </c>
      <c r="D78" s="30">
        <v>110000</v>
      </c>
      <c r="E78" s="12"/>
      <c r="F78" s="12">
        <f t="shared" si="34"/>
        <v>110000</v>
      </c>
      <c r="G78" s="30">
        <v>110000</v>
      </c>
      <c r="H78" s="12"/>
      <c r="I78" s="12">
        <v>110000</v>
      </c>
    </row>
    <row r="79" spans="1:9" ht="22.5">
      <c r="A79" s="27" t="s">
        <v>82</v>
      </c>
      <c r="B79" s="28" t="s">
        <v>71</v>
      </c>
      <c r="C79" s="29">
        <v>3110</v>
      </c>
      <c r="D79" s="30">
        <v>350000</v>
      </c>
      <c r="E79" s="12"/>
      <c r="F79" s="12">
        <f t="shared" si="34"/>
        <v>350000</v>
      </c>
      <c r="G79" s="30"/>
      <c r="H79" s="12"/>
      <c r="I79" s="12"/>
    </row>
    <row r="80" spans="1:9" ht="45">
      <c r="A80" s="27" t="s">
        <v>83</v>
      </c>
      <c r="B80" s="28" t="s">
        <v>71</v>
      </c>
      <c r="C80" s="29">
        <v>3132</v>
      </c>
      <c r="D80" s="30">
        <v>200000</v>
      </c>
      <c r="E80" s="12">
        <f t="shared" si="32"/>
        <v>200000</v>
      </c>
      <c r="F80" s="12"/>
      <c r="G80" s="30">
        <v>50000</v>
      </c>
      <c r="H80" s="12">
        <f>G80</f>
        <v>50000</v>
      </c>
      <c r="I80" s="12"/>
    </row>
    <row r="81" spans="1:10" ht="45">
      <c r="A81" s="31" t="s">
        <v>99</v>
      </c>
      <c r="B81" s="28" t="s">
        <v>71</v>
      </c>
      <c r="C81" s="29">
        <v>3132</v>
      </c>
      <c r="D81" s="32">
        <v>1487862</v>
      </c>
      <c r="E81" s="12">
        <f t="shared" si="32"/>
        <v>1487862</v>
      </c>
      <c r="F81" s="12"/>
      <c r="G81" s="30">
        <v>1487862</v>
      </c>
      <c r="H81" s="12">
        <f>G81</f>
        <v>1487862</v>
      </c>
      <c r="I81" s="12"/>
    </row>
    <row r="82" spans="1:10" ht="26.25" customHeight="1">
      <c r="A82" s="31" t="s">
        <v>84</v>
      </c>
      <c r="B82" s="28" t="s">
        <v>71</v>
      </c>
      <c r="C82" s="29">
        <v>3132</v>
      </c>
      <c r="D82" s="32">
        <v>600000</v>
      </c>
      <c r="E82" s="12"/>
      <c r="F82" s="12">
        <f>D82</f>
        <v>600000</v>
      </c>
      <c r="G82" s="30"/>
      <c r="H82" s="12"/>
      <c r="I82" s="12"/>
    </row>
    <row r="83" spans="1:10" ht="26.25" customHeight="1">
      <c r="A83" s="31" t="s">
        <v>85</v>
      </c>
      <c r="B83" s="28" t="s">
        <v>71</v>
      </c>
      <c r="C83" s="29">
        <v>2240</v>
      </c>
      <c r="D83" s="32">
        <v>800000</v>
      </c>
      <c r="E83" s="12"/>
      <c r="F83" s="12">
        <f>D83</f>
        <v>800000</v>
      </c>
      <c r="G83" s="30"/>
      <c r="H83" s="12"/>
      <c r="I83" s="12"/>
    </row>
    <row r="84" spans="1:10">
      <c r="A84" s="31" t="s">
        <v>80</v>
      </c>
      <c r="B84" s="28" t="s">
        <v>71</v>
      </c>
      <c r="C84" s="29">
        <v>2240</v>
      </c>
      <c r="D84" s="32">
        <v>500000</v>
      </c>
      <c r="E84" s="12"/>
      <c r="F84" s="12">
        <f>D84</f>
        <v>500000</v>
      </c>
      <c r="G84" s="30"/>
      <c r="H84" s="12"/>
      <c r="I84" s="12"/>
    </row>
    <row r="85" spans="1:10">
      <c r="A85" s="33" t="s">
        <v>79</v>
      </c>
      <c r="B85" s="28" t="s">
        <v>71</v>
      </c>
      <c r="C85" s="29">
        <v>2240</v>
      </c>
      <c r="D85" s="30">
        <v>1000000</v>
      </c>
      <c r="E85" s="12">
        <f t="shared" si="32"/>
        <v>1000000</v>
      </c>
      <c r="F85" s="12"/>
      <c r="G85" s="30">
        <v>1000000</v>
      </c>
      <c r="H85" s="12">
        <f>G85</f>
        <v>1000000</v>
      </c>
      <c r="I85" s="12"/>
    </row>
    <row r="86" spans="1:10" ht="15.75" customHeight="1">
      <c r="A86" s="31" t="s">
        <v>86</v>
      </c>
      <c r="B86" s="28" t="s">
        <v>71</v>
      </c>
      <c r="C86" s="29">
        <v>2240</v>
      </c>
      <c r="D86" s="32">
        <v>150000</v>
      </c>
      <c r="E86" s="12"/>
      <c r="F86" s="12">
        <f>D86</f>
        <v>150000</v>
      </c>
      <c r="G86" s="30"/>
      <c r="H86" s="12"/>
      <c r="I86" s="12"/>
    </row>
    <row r="87" spans="1:10">
      <c r="A87" s="31" t="s">
        <v>80</v>
      </c>
      <c r="B87" s="28" t="s">
        <v>72</v>
      </c>
      <c r="C87" s="29">
        <v>2240</v>
      </c>
      <c r="D87" s="32">
        <v>150000</v>
      </c>
      <c r="E87" s="12"/>
      <c r="F87" s="12">
        <f t="shared" ref="F87:F88" si="35">D87</f>
        <v>150000</v>
      </c>
      <c r="G87" s="30"/>
      <c r="H87" s="12"/>
      <c r="I87" s="12"/>
    </row>
    <row r="88" spans="1:10">
      <c r="A88" s="27" t="s">
        <v>87</v>
      </c>
      <c r="B88" s="28" t="s">
        <v>163</v>
      </c>
      <c r="C88" s="29">
        <v>3110</v>
      </c>
      <c r="D88" s="30">
        <v>460000</v>
      </c>
      <c r="E88" s="12"/>
      <c r="F88" s="12">
        <f t="shared" si="35"/>
        <v>460000</v>
      </c>
      <c r="G88" s="30">
        <v>460000</v>
      </c>
      <c r="H88" s="12"/>
      <c r="I88" s="12">
        <f>G88</f>
        <v>460000</v>
      </c>
      <c r="J88" s="1" t="s">
        <v>128</v>
      </c>
    </row>
    <row r="89" spans="1:10" ht="35.25" customHeight="1">
      <c r="A89" s="34" t="s">
        <v>88</v>
      </c>
      <c r="B89" s="28" t="s">
        <v>73</v>
      </c>
      <c r="C89" s="29">
        <v>3142</v>
      </c>
      <c r="D89" s="32">
        <v>7500000</v>
      </c>
      <c r="E89" s="12"/>
      <c r="F89" s="12">
        <v>7500000</v>
      </c>
      <c r="G89" s="30">
        <v>7500000</v>
      </c>
      <c r="H89" s="12">
        <f>G89</f>
        <v>7500000</v>
      </c>
      <c r="I89" s="12"/>
      <c r="J89" s="1" t="s">
        <v>128</v>
      </c>
    </row>
    <row r="90" spans="1:10" ht="44.25" customHeight="1">
      <c r="A90" s="34" t="s">
        <v>127</v>
      </c>
      <c r="B90" s="28" t="s">
        <v>73</v>
      </c>
      <c r="C90" s="29">
        <v>3122</v>
      </c>
      <c r="D90" s="32">
        <v>12700000</v>
      </c>
      <c r="E90" s="12">
        <f>D90</f>
        <v>12700000</v>
      </c>
      <c r="F90" s="12"/>
      <c r="G90" s="30">
        <v>3150000</v>
      </c>
      <c r="H90" s="12">
        <f t="shared" ref="H90:H91" si="36">G90</f>
        <v>3150000</v>
      </c>
      <c r="I90" s="12"/>
      <c r="J90" s="1" t="s">
        <v>128</v>
      </c>
    </row>
    <row r="91" spans="1:10" ht="52.5" customHeight="1">
      <c r="A91" s="27" t="s">
        <v>89</v>
      </c>
      <c r="B91" s="28" t="s">
        <v>73</v>
      </c>
      <c r="C91" s="29">
        <v>3122</v>
      </c>
      <c r="D91" s="32">
        <v>9250000</v>
      </c>
      <c r="E91" s="12">
        <f t="shared" si="32"/>
        <v>9250000</v>
      </c>
      <c r="F91" s="12"/>
      <c r="G91" s="30">
        <v>2250000</v>
      </c>
      <c r="H91" s="12">
        <f t="shared" si="36"/>
        <v>2250000</v>
      </c>
      <c r="I91" s="12"/>
      <c r="J91" s="1" t="s">
        <v>128</v>
      </c>
    </row>
    <row r="92" spans="1:10" ht="45">
      <c r="A92" s="31" t="s">
        <v>156</v>
      </c>
      <c r="B92" s="28" t="s">
        <v>73</v>
      </c>
      <c r="C92" s="29">
        <v>3122</v>
      </c>
      <c r="D92" s="30">
        <v>2750000</v>
      </c>
      <c r="E92" s="30">
        <v>2750000</v>
      </c>
      <c r="F92" s="30">
        <v>2750000</v>
      </c>
      <c r="G92" s="30">
        <v>2750000</v>
      </c>
      <c r="H92" s="12">
        <v>2750000</v>
      </c>
      <c r="I92" s="12"/>
    </row>
    <row r="93" spans="1:10">
      <c r="A93" s="31" t="s">
        <v>159</v>
      </c>
      <c r="B93" s="28" t="s">
        <v>158</v>
      </c>
      <c r="C93" s="29">
        <v>2230</v>
      </c>
      <c r="D93" s="30">
        <v>200000</v>
      </c>
      <c r="E93" s="30"/>
      <c r="F93" s="30"/>
      <c r="G93" s="30">
        <v>200000</v>
      </c>
      <c r="H93" s="12">
        <v>200000</v>
      </c>
      <c r="I93" s="12"/>
    </row>
    <row r="94" spans="1:10">
      <c r="A94" s="21" t="s">
        <v>63</v>
      </c>
      <c r="B94" s="26" t="s">
        <v>90</v>
      </c>
      <c r="C94" s="22"/>
      <c r="D94" s="6">
        <f>D95+D101</f>
        <v>573400</v>
      </c>
      <c r="E94" s="6">
        <f>E95</f>
        <v>400000</v>
      </c>
      <c r="F94" s="6">
        <f t="shared" ref="F94:G94" si="37">F95</f>
        <v>0</v>
      </c>
      <c r="G94" s="46">
        <f t="shared" si="37"/>
        <v>200000</v>
      </c>
      <c r="H94" s="6">
        <f t="shared" ref="H94" si="38">H95</f>
        <v>200000</v>
      </c>
      <c r="I94" s="6">
        <f t="shared" ref="I94" si="39">I95</f>
        <v>0</v>
      </c>
    </row>
    <row r="95" spans="1:10" ht="12.75" customHeight="1">
      <c r="A95" s="19" t="s">
        <v>59</v>
      </c>
      <c r="B95" s="11" t="s">
        <v>43</v>
      </c>
      <c r="C95" s="20">
        <v>2730</v>
      </c>
      <c r="D95" s="12">
        <v>400000</v>
      </c>
      <c r="E95" s="12">
        <f>D95</f>
        <v>400000</v>
      </c>
      <c r="F95" s="13"/>
      <c r="G95" s="47">
        <v>200000</v>
      </c>
      <c r="H95" s="14">
        <f>G95</f>
        <v>200000</v>
      </c>
      <c r="I95" s="14"/>
    </row>
    <row r="96" spans="1:10" ht="12.75" customHeight="1">
      <c r="A96" s="21" t="s">
        <v>93</v>
      </c>
      <c r="B96" s="26" t="s">
        <v>96</v>
      </c>
      <c r="C96" s="22"/>
      <c r="D96" s="6">
        <f>SUM(D97:D101)</f>
        <v>558400</v>
      </c>
      <c r="E96" s="6">
        <f t="shared" ref="E96:F96" si="40">SUM(E97:E101)</f>
        <v>385000</v>
      </c>
      <c r="F96" s="6">
        <f t="shared" si="40"/>
        <v>173400</v>
      </c>
      <c r="G96" s="46">
        <f t="shared" ref="G96:I96" si="41">SUM(G97:G101)</f>
        <v>435000</v>
      </c>
      <c r="H96" s="6">
        <f t="shared" si="41"/>
        <v>385000</v>
      </c>
      <c r="I96" s="6">
        <f t="shared" si="41"/>
        <v>50000</v>
      </c>
    </row>
    <row r="97" spans="1:11" ht="12.75" customHeight="1">
      <c r="A97" s="19" t="s">
        <v>108</v>
      </c>
      <c r="B97" s="11" t="s">
        <v>95</v>
      </c>
      <c r="C97" s="20">
        <v>2273</v>
      </c>
      <c r="D97" s="12">
        <v>200000</v>
      </c>
      <c r="E97" s="12">
        <f>D97</f>
        <v>200000</v>
      </c>
      <c r="F97" s="23"/>
      <c r="G97" s="30">
        <v>200000</v>
      </c>
      <c r="H97" s="12">
        <f>G97</f>
        <v>200000</v>
      </c>
      <c r="I97" s="12"/>
    </row>
    <row r="98" spans="1:11" ht="12.75" customHeight="1">
      <c r="A98" s="19" t="s">
        <v>105</v>
      </c>
      <c r="B98" s="11" t="s">
        <v>94</v>
      </c>
      <c r="C98" s="20">
        <v>2271</v>
      </c>
      <c r="D98" s="12">
        <v>170000</v>
      </c>
      <c r="E98" s="12">
        <f t="shared" ref="E98:E100" si="42">D98</f>
        <v>170000</v>
      </c>
      <c r="F98" s="23"/>
      <c r="G98" s="30">
        <v>170000</v>
      </c>
      <c r="H98" s="12">
        <f t="shared" ref="H98:H100" si="43">G98</f>
        <v>170000</v>
      </c>
      <c r="I98" s="12"/>
    </row>
    <row r="99" spans="1:11" ht="12.75" customHeight="1">
      <c r="A99" s="19" t="s">
        <v>106</v>
      </c>
      <c r="B99" s="11" t="s">
        <v>94</v>
      </c>
      <c r="C99" s="20">
        <v>2272</v>
      </c>
      <c r="D99" s="12">
        <v>5000</v>
      </c>
      <c r="E99" s="12">
        <f t="shared" si="42"/>
        <v>5000</v>
      </c>
      <c r="F99" s="23"/>
      <c r="G99" s="30">
        <v>5000</v>
      </c>
      <c r="H99" s="12">
        <f t="shared" si="43"/>
        <v>5000</v>
      </c>
      <c r="I99" s="12"/>
    </row>
    <row r="100" spans="1:11" ht="12.75" customHeight="1">
      <c r="A100" s="19" t="s">
        <v>107</v>
      </c>
      <c r="B100" s="11" t="s">
        <v>94</v>
      </c>
      <c r="C100" s="20">
        <v>2273</v>
      </c>
      <c r="D100" s="12">
        <v>10000</v>
      </c>
      <c r="E100" s="12">
        <f t="shared" si="42"/>
        <v>10000</v>
      </c>
      <c r="F100" s="13"/>
      <c r="G100" s="30">
        <v>10000</v>
      </c>
      <c r="H100" s="12">
        <f t="shared" si="43"/>
        <v>10000</v>
      </c>
      <c r="I100" s="12"/>
    </row>
    <row r="101" spans="1:11">
      <c r="A101" s="19" t="s">
        <v>138</v>
      </c>
      <c r="B101" s="11" t="s">
        <v>131</v>
      </c>
      <c r="C101" s="20">
        <v>2250</v>
      </c>
      <c r="D101" s="12">
        <v>173400</v>
      </c>
      <c r="E101" s="12"/>
      <c r="F101" s="12">
        <f>D101</f>
        <v>173400</v>
      </c>
      <c r="G101" s="30">
        <v>50000</v>
      </c>
      <c r="H101" s="12"/>
      <c r="I101" s="12">
        <v>50000</v>
      </c>
    </row>
    <row r="102" spans="1:11">
      <c r="A102" s="35" t="s">
        <v>132</v>
      </c>
      <c r="B102" s="8" t="s">
        <v>133</v>
      </c>
      <c r="C102" s="22">
        <v>2281</v>
      </c>
      <c r="D102" s="6">
        <v>130000</v>
      </c>
      <c r="E102" s="6"/>
      <c r="F102" s="6">
        <f>D102</f>
        <v>130000</v>
      </c>
      <c r="G102" s="30">
        <v>130000</v>
      </c>
      <c r="H102" s="12"/>
      <c r="I102" s="12">
        <f>G102</f>
        <v>130000</v>
      </c>
    </row>
    <row r="103" spans="1:11" hidden="1">
      <c r="A103" s="36"/>
      <c r="B103" s="11"/>
      <c r="C103" s="20"/>
      <c r="D103" s="12"/>
      <c r="E103" s="12"/>
      <c r="F103" s="12"/>
      <c r="G103" s="30"/>
      <c r="H103" s="12"/>
      <c r="I103" s="12"/>
    </row>
    <row r="104" spans="1:11">
      <c r="A104" s="61" t="s">
        <v>17</v>
      </c>
      <c r="B104" s="62"/>
      <c r="C104" s="63"/>
      <c r="D104" s="6">
        <f t="shared" ref="D104:I104" si="44">D94+D69+D61+D47+D44+D41+D40+D33+D18+D4+D96+D55+D59+D36+D32+D102</f>
        <v>110646145.25999999</v>
      </c>
      <c r="E104" s="6">
        <f t="shared" si="44"/>
        <v>54111522.259999998</v>
      </c>
      <c r="F104" s="6">
        <f t="shared" si="44"/>
        <v>58911223</v>
      </c>
      <c r="G104" s="46">
        <f t="shared" si="44"/>
        <v>42608689.810000002</v>
      </c>
      <c r="H104" s="6">
        <f t="shared" si="44"/>
        <v>30947091.809999999</v>
      </c>
      <c r="I104" s="6">
        <f t="shared" si="44"/>
        <v>11661598</v>
      </c>
    </row>
    <row r="105" spans="1:11">
      <c r="A105" s="44" t="s">
        <v>154</v>
      </c>
      <c r="B105" s="51" t="s">
        <v>162</v>
      </c>
      <c r="C105" s="43">
        <v>2282</v>
      </c>
      <c r="D105" s="6"/>
      <c r="E105" s="6"/>
      <c r="F105" s="6"/>
      <c r="G105" s="46"/>
      <c r="H105" s="6"/>
      <c r="I105" s="6">
        <v>-6000000</v>
      </c>
    </row>
    <row r="106" spans="1:11" ht="22.5">
      <c r="A106" s="44" t="s">
        <v>155</v>
      </c>
      <c r="B106" s="51" t="s">
        <v>5</v>
      </c>
      <c r="C106" s="43">
        <v>3142</v>
      </c>
      <c r="D106" s="6"/>
      <c r="E106" s="6"/>
      <c r="F106" s="6"/>
      <c r="G106" s="46"/>
      <c r="H106" s="6"/>
      <c r="I106" s="6">
        <f>-4461598+950000-50000-100000-2000000</f>
        <v>-5661598</v>
      </c>
    </row>
    <row r="107" spans="1:11" ht="16.5" customHeight="1">
      <c r="A107" s="45" t="s">
        <v>126</v>
      </c>
      <c r="B107" s="55"/>
      <c r="C107" s="55"/>
      <c r="D107" s="37"/>
      <c r="E107" s="37"/>
      <c r="F107" s="37"/>
      <c r="G107" s="48"/>
      <c r="H107" s="37">
        <v>31016595.780000001</v>
      </c>
      <c r="I107" s="37">
        <f>I104+I105+I106</f>
        <v>0</v>
      </c>
    </row>
    <row r="108" spans="1:11">
      <c r="A108" s="38" t="s">
        <v>157</v>
      </c>
      <c r="C108" s="39"/>
      <c r="D108" s="40"/>
      <c r="H108" s="41">
        <f>H107-H104</f>
        <v>69503.970000002533</v>
      </c>
      <c r="K108" s="42"/>
    </row>
    <row r="109" spans="1:11">
      <c r="C109" s="39"/>
      <c r="D109" s="40"/>
    </row>
    <row r="110" spans="1:11">
      <c r="D110" s="41"/>
    </row>
    <row r="111" spans="1:11">
      <c r="A111" s="38" t="s">
        <v>160</v>
      </c>
      <c r="G111" s="1" t="s">
        <v>161</v>
      </c>
    </row>
  </sheetData>
  <mergeCells count="13">
    <mergeCell ref="A1:I1"/>
    <mergeCell ref="G2:G3"/>
    <mergeCell ref="H2:I2"/>
    <mergeCell ref="B107:C107"/>
    <mergeCell ref="B2:B3"/>
    <mergeCell ref="C2:C3"/>
    <mergeCell ref="A2:A3"/>
    <mergeCell ref="D2:D3"/>
    <mergeCell ref="A34:A35"/>
    <mergeCell ref="A104:C104"/>
    <mergeCell ref="A41:C41"/>
    <mergeCell ref="A29:A30"/>
    <mergeCell ref="A64:A65"/>
  </mergeCells>
  <pageMargins left="0.70866141732283472" right="0.11811023622047245" top="0.55118110236220474" bottom="0.55118110236220474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cp:lastPrinted>2024-04-11T07:55:54Z</cp:lastPrinted>
  <dcterms:created xsi:type="dcterms:W3CDTF">2024-02-28T13:34:46Z</dcterms:created>
  <dcterms:modified xsi:type="dcterms:W3CDTF">2024-04-16T12:29:27Z</dcterms:modified>
</cp:coreProperties>
</file>