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8455" windowHeight="122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83" i="1"/>
  <c r="H31" l="1"/>
  <c r="H21"/>
  <c r="H30"/>
  <c r="H93"/>
  <c r="H90"/>
  <c r="H89"/>
  <c r="H84" l="1"/>
  <c r="H75"/>
  <c r="H63"/>
  <c r="H73"/>
  <c r="H55"/>
  <c r="H62"/>
  <c r="H22"/>
  <c r="H34"/>
  <c r="H33"/>
  <c r="H15"/>
  <c r="H57"/>
  <c r="H51"/>
  <c r="H50"/>
  <c r="H10"/>
  <c r="H56"/>
  <c r="H72"/>
  <c r="H69"/>
  <c r="H47"/>
  <c r="H80"/>
  <c r="H77" l="1"/>
  <c r="H49"/>
  <c r="H45"/>
  <c r="H9" s="1"/>
  <c r="H96" s="1"/>
  <c r="I9"/>
</calcChain>
</file>

<file path=xl/sharedStrings.xml><?xml version="1.0" encoding="utf-8"?>
<sst xmlns="http://schemas.openxmlformats.org/spreadsheetml/2006/main" count="411" uniqueCount="190">
  <si>
    <t>РОЗПОДІЛ </t>
  </si>
  <si>
    <t>×</t>
  </si>
  <si>
    <t>УСЬОГО</t>
  </si>
  <si>
    <t>Код Програмної класифікації видатків та кредитування місцевих бюджетів</t>
  </si>
  <si>
    <t>Код Типової 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</si>
  <si>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</si>
  <si>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 коштів місцевого бюджету/ відповідального виконавця,найменування бюджетної програми/ підпрограми згідно з Типовою програмною класифікацією видатків та кредитування місцевих бюджетів</t>
  </si>
  <si>
    <t>Обсяг видатків бюджету розвитку,гривень</t>
  </si>
  <si>
    <t>Рівень будівельної готовності об’єкта на кінець бюджетного періоду, %</t>
  </si>
  <si>
    <t>Реконструкція з прибудовою приймального відділення (відділення невідкладних станів) КЗ ФМР "Фастівська міська лікарня" за адресою вул. Київська, 57 в м. Фастові Київської області</t>
  </si>
  <si>
    <t>ПКД будівництва амбулаторій</t>
  </si>
  <si>
    <t>0217322</t>
  </si>
  <si>
    <t>коштів бюджету розвитку за об’єктами у 2019 році</t>
  </si>
  <si>
    <t>2018-2019</t>
  </si>
  <si>
    <t xml:space="preserve">"Дошкільний навчальний заклад №6 "Казка". Капітальний ремонт з заміни вікон і зовнішніх дверей, утеплення та горищного перекриття, влаштування припливної вентиляції, встановлення теплового насосу для потреб ГВП. Адреса: Київська обл., м. Фастів, вул. Героїв Танкістів, буд. 3А", "Дошкільний навчальний заклад №11 "Дзвіночок" м. Фастів. Заміна вікон і зовнішніх дверей, утеплення стін та горищного перекриття, влаштування припливної вентиляції, вустановлення теплового насосу для потреб ГВП та ремонту системи опалення. Адреса: Київська обл., м. Фастів, пров. Шестопала (Клубний),  буд. 2А" </t>
  </si>
  <si>
    <t>"Капітальний ремонт з заміною вікон та дверей в будівлі Фастівської загальноосвітньої школи І-ІІІ ступенів №1, за адресою: Київська область, м. Фастів, вул. Л.Толстого,9",  "Капітальний ремонт з утеплення стн, заміною вікон та дверей, влаштуванням припливної вентиляції та модернізацією внутрішнього освітлення в будівлі Фастівської загальноосвітньої школи І-ІІІ ступенів №2, за адресою: Київська область, м. Фастів, вул. Я.Мудорого (колишня Червоноармійська),44" (НЕФКО)</t>
  </si>
  <si>
    <t>"Дошкільний навчальний заклад №6 "Казка". Капітальний ремонт з заміни вікон і зовнішніх дверей, утеплення та горищного перекриття, влаштування припливної вентиляції, встановлення теплового насосу для потреб ГВП. Адреса: Київська обл., м. Фастів, вул. Героїв Танкістів, буд. 3А", "Дошкільний навчальний заклад №11 "Дзвіночок" м. Фастів. Заміна вікон і зовнішніх дверей, утеплення стін та горищного перекриття, влаштування припливної вентиляції, вустановлення теплового насосу для потреб ГВП та ремонту системи опалення. Адреса: Київська обл., м. Фастів, пров. Шестопала (Клубний),  буд. 2А" (НЕФКО)</t>
  </si>
  <si>
    <t>Управління освіти виконавчого комітету Фастівської міської ради</t>
  </si>
  <si>
    <t>Виконавчий комітет Фастівської міської ради</t>
  </si>
  <si>
    <t>Керівництво і управління у відповідній сфері у містах (місті Києві), селищах, селах, об"єднаних територіальних громадах</t>
  </si>
  <si>
    <t>Придбання будівлі для КСОН Кадлубиця</t>
  </si>
  <si>
    <t>0210160</t>
  </si>
  <si>
    <t>Капітальний ремонт водопровідної та каналізаційної системи стаціонарного та поліклінічного відділення КЗ ФМР "Фастівська міська лікарня" по вул. Кірова, 57 в    м. Фастів Київської області"</t>
  </si>
  <si>
    <t>0212111</t>
  </si>
  <si>
    <t>Придбання зелених насаджень</t>
  </si>
  <si>
    <t>0216030</t>
  </si>
  <si>
    <t>Організація благоустрою населених пунктів</t>
  </si>
  <si>
    <t>Будівництво медичних установ та закладів</t>
  </si>
  <si>
    <t>Первинна медична допомога населенню, що надається центрами первинної медичної (медико-санітарної) допомоги</t>
  </si>
  <si>
    <t>0160</t>
  </si>
  <si>
    <t>Внески до статутного капіталу суб`єктів господарювання</t>
  </si>
  <si>
    <t>0217670</t>
  </si>
  <si>
    <t>7670</t>
  </si>
  <si>
    <t>0490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</si>
  <si>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</si>
  <si>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</si>
  <si>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</si>
  <si>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</si>
  <si>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Виготовлення ПКД та капітальний ремонт доріг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</si>
  <si>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</si>
  <si>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</si>
  <si>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</si>
  <si>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</si>
  <si>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</si>
  <si>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</si>
  <si>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</si>
  <si>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</si>
  <si>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</si>
  <si>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</si>
  <si>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</si>
  <si>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</si>
  <si>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1115041</t>
  </si>
  <si>
    <t>5041</t>
  </si>
  <si>
    <t>0810</t>
  </si>
  <si>
    <t>Утримання та фінансова підтримка спортивних споруд</t>
  </si>
  <si>
    <t>Відділ з питань фізичної культури і спорту виконавчого комітету Фастівської міської ради</t>
  </si>
  <si>
    <t>Управління культури, молоді і туризму виконавчого комітету Фастівської міської ради</t>
  </si>
  <si>
    <t>1013133</t>
  </si>
  <si>
    <t>3133</t>
  </si>
  <si>
    <t>1040</t>
  </si>
  <si>
    <t>Інші заходи та заклади молодіжної політики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</si>
  <si>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</si>
  <si>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</si>
  <si>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</si>
  <si>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</si>
  <si>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Придбання обладнання відповідно проекту громадського бюджету «Реконструкція спортивного комплексу, розташованого на території Фастівського навчально-виховного комплексу «Ліцей – ЗОШ І-ІІІ ступенів №2»»</t>
  </si>
  <si>
    <t>Придбання обладнання відповідно проекту громадського бюджету «Створення сучасного наукового центру» Кабінет біології ЗОШ № 2</t>
  </si>
  <si>
    <t>до рішення міської  ради</t>
  </si>
  <si>
    <t>Додаток № 6</t>
  </si>
  <si>
    <t xml:space="preserve">Секретар міської ради                                                                         </t>
  </si>
  <si>
    <t xml:space="preserve">   С.А. Ясінський</t>
  </si>
  <si>
    <t>Придбання обладнання відповідно проекту громадського бюджету  «СЕНСОРНО-ТРЕНАЖЕРНА ЗАЛА ДЛЯ ДІТЕЙ»</t>
  </si>
  <si>
    <t>Придбання обладнання та саджанців відповідно проекту громадського бюджету «Зелений тунель «Золотий дощ»»</t>
  </si>
  <si>
    <t>Придбання обладнання відповідно проекту громадського бюджету «Вуличний літній кінотеатр»</t>
  </si>
  <si>
    <t>Придбання обладнання відповідно проекту громадського бюджету «Облаштування дитячого майданчика по вулиці Миру, 32»</t>
  </si>
  <si>
    <t>060000</t>
  </si>
  <si>
    <t>020000</t>
  </si>
  <si>
    <t>Внески до статутного капіталу КП ФМР "Фастів-благоустрій"</t>
  </si>
  <si>
    <t>0111</t>
  </si>
  <si>
    <t>0726</t>
  </si>
  <si>
    <t>0620</t>
  </si>
  <si>
    <t>0443</t>
  </si>
  <si>
    <t>0216011</t>
  </si>
  <si>
    <t>6011</t>
  </si>
  <si>
    <t>Експлуатація та технічне обслуговування житлового фонду</t>
  </si>
  <si>
    <t xml:space="preserve">Капітальний ремонт з термомодернізацією зовнішніх огороджувальних конструкцій житлового будинку по вул. Соборній, 24 в м. Фастів </t>
  </si>
  <si>
    <t>Придбання монумента для встановлення біля РАЦСу</t>
  </si>
  <si>
    <t>Поліпшення каналізаційно-очисних споруд і каналізаційно-насосних станцій КП ФМР "Фастівводоканал" (виготовлення проектної документації, реконструкція, будівництво), місто Фастів Київської області</t>
  </si>
  <si>
    <t>0217310</t>
  </si>
  <si>
    <t>7310</t>
  </si>
  <si>
    <t>Будівництво об`єктів житлово-комунального господарства</t>
  </si>
  <si>
    <t>0217330</t>
  </si>
  <si>
    <t>7330</t>
  </si>
  <si>
    <t>Будівництво інших об`єктів соціальної та виробничої інфраструктури комунальної власності</t>
  </si>
  <si>
    <t>Реконструкція ливневідвідної системи від вул. Саєнка до вул. Лугова</t>
  </si>
  <si>
    <t>0217370</t>
  </si>
  <si>
    <t>Реалізація інших заходів щодо соціально-економічного розвитку територій</t>
  </si>
  <si>
    <t>Придбання скульптури "Лелеки" та барельєфу в ході реконструкції площі Соборної в м. Фастів Київської області</t>
  </si>
  <si>
    <t>Придбання обладнання і предметів довгострокового користування</t>
  </si>
  <si>
    <t>0611070</t>
  </si>
  <si>
    <t>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</si>
  <si>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</si>
  <si>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</si>
  <si>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Капітальний ремонт приміщення Фастівського навчально-реабілітаційного центру</t>
  </si>
  <si>
    <t>Будівництво освітніх установ та закладів</t>
  </si>
  <si>
    <t xml:space="preserve"> Спортивний майданчик для міні-футболу зі штучним покриттям розміром 42х22 в ЗОШ № 1 по вул. Л. Толстого, 9 м. Фастів</t>
  </si>
  <si>
    <t>Дитячі та спортивні майданчики</t>
  </si>
  <si>
    <t>0617321</t>
  </si>
  <si>
    <t>Капітальний ремонт по заміні ліфта в КНП ФМР "Фастівський міський центр первинної медичної (медико-санітарної) допомоги"  за адресою:   м. Фастів, вул. Київська,57</t>
  </si>
  <si>
    <t>Капітальний ремонт (санація) адміністративної будівлі  виконавчого комітету Фастівської міської ради, Київська обл., м. Фастів, пл. Соборна, 1</t>
  </si>
  <si>
    <t>Капітальний ремонт Палацу культури за адресою пл. Перемоги, 1 в м. Фастові Київської обл. (коригування ПКД та виготовлення експертного звіту)</t>
  </si>
  <si>
    <t>Придбання крісел театральних в ході капітального ремонту Палацу культури за адресою пл. Перемоги, 1 в м. Фастові Київської обл.</t>
  </si>
  <si>
    <t>Капітальний ремонт пожежної та звукової сигналізації у приміщенні Палацу культури за адресою пл. Перемоги, 1 в м. Фастові Київської обл.</t>
  </si>
  <si>
    <t xml:space="preserve">Придбання обладнання і предметів довгострокового користування </t>
  </si>
  <si>
    <t>Капітальний ремонт внутрішньої електричної мережі будівлі дитячої музичної школи за адресою: пров. Т.Шевченка, 5 в місті  Фастові Київської області</t>
  </si>
  <si>
    <t>1011100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</si>
  <si>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</si>
  <si>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Розробка ПКД (з урахування ПДВ та вартості експеризи проекту) на виконання робіт за проектом "Капітальний ремонт приміщень 1-го поверху адміністративної будівлі під Центр надання адміністративних послуг, пл. Соборна, 1, м. Фастів, Київська обл."</t>
  </si>
  <si>
    <t>Предпроектні роботи (геологія та геодезія) по вул. Фомічова</t>
  </si>
  <si>
    <t>Придбання житла для відселення мешканців аварійного будинку по вул. Садовій, 10 в м. Фастові Київської області.</t>
  </si>
  <si>
    <t>Виготовлення ПКД на реконструкцію житлового будинку по вул. Садовій, 10 в м. Фастові Київської області</t>
  </si>
  <si>
    <t>Придбання обладнання і предметів довгострокового користування (ЦІОТ)</t>
  </si>
  <si>
    <t>Утримання та навчально-тренувальна робота комунальних дитячо-юнацьких спортивних шкіл</t>
  </si>
  <si>
    <t>0990</t>
  </si>
  <si>
    <t>Методичне забезпечення діяльності навчальних закладів</t>
  </si>
  <si>
    <t>0610</t>
  </si>
  <si>
    <t>Придбання житла для окремих категорій населення відповідно до законодавства</t>
  </si>
  <si>
    <t>0216082</t>
  </si>
  <si>
    <t>0611150</t>
  </si>
  <si>
    <t>0615031</t>
  </si>
  <si>
    <t xml:space="preserve">Капремонт житлового фонду </t>
  </si>
  <si>
    <t xml:space="preserve">Капітальний ремонт фасаду СЗОШ І-ІІІ ступенів №4 з поглибленим вивченням іноземних мов по вул. Комарова,6 в м. Фастові Київської області </t>
  </si>
  <si>
    <t>Найменування об’єкта відповідно до проектно-кошторисної документації</t>
  </si>
  <si>
    <t>Строк реалізації об’єкта (рік початку і завершення)</t>
  </si>
  <si>
    <t>Загальна вартість об’єкта, гривень</t>
  </si>
  <si>
    <t>Поліпшення каналізаційно-очисних споруд і каналізаційно-насосних станцій КП ФМР "Фастівводоканал" (виготовлення проектної документації, реконструкція, будівництво), місто Фастів Київської області (співфінансування)</t>
  </si>
  <si>
    <t>0320</t>
  </si>
  <si>
    <t>Заходи із запобігання та ліквідації надзвичайних ситуацій та наслідків стихійного лиха</t>
  </si>
  <si>
    <t>Виконання робіт за проектом "Капітальний ремонт приміщень 1-го поверху адміністративної будівлі під Центр надання адміністративних послуг, пл. Соборна, 1, м. Фастів, Київська обл."</t>
  </si>
  <si>
    <t xml:space="preserve">Реконструкція частини приміщення поліклінічного підрозділу за адресою м. Фастів, вул. Київська, 57 </t>
  </si>
  <si>
    <t>Капітальний ремонт покриття, укладання бруківки в ДНЗ № 2</t>
  </si>
  <si>
    <t>Капітальний ремонт даху Фастівського НВК "ЗОШ І-ІІІ ступенів № 10 - Гімназія" по вул.Якубовського,14 в м. Фастів Київської обл.</t>
  </si>
  <si>
    <t>Капітальний ремонт з заміною вікон та дверей в будівлі Фастівської загальноосвітньої школи І-ІІІ ступенів №1, за адресою: Київська область, м. Фастів, вул. Л.Толстого,9",  "Капітальний ремонт з утеплення стн, заміною вікон та дверей, влаштуванням припливної вентиляції та модернізацією внутрішнього освітлення в будівлі Фастівської загальноосвітньої школи І-ІІІ ступенів №2, за адресою: Київська область, м. Фастів, вул. Я.Мудорого (колишня Червоноармійська),44</t>
  </si>
  <si>
    <t>Придбання спортивного майданчика</t>
  </si>
  <si>
    <t>0218110</t>
  </si>
  <si>
    <t>Придбання основних засобів</t>
  </si>
  <si>
    <t>Закупівля музичних інструментів, компютерного обладнання, відповідного мультимедійного контенту для початкових класів нової української школи (співфінансування)</t>
  </si>
  <si>
    <t xml:space="preserve">Придбання обладнання та предметів довгострокового користування за рахунок субвенції  на надання державної підтримки особам з особливими освітніми потребами </t>
  </si>
  <si>
    <t>Закупівля музичних інструментів, компютерного обладнання, відповідного мультимедійного контенту для початкових класів нової української школи (за рахунок субвенції)</t>
  </si>
  <si>
    <t>Видатки на оснащення закладів загальної середньої освіти засобами навчання та обладнання для кабінетів природничо-математичних предметів</t>
  </si>
  <si>
    <t xml:space="preserve">Реконструкція пл. Соборної в м. Фастів Київської області </t>
  </si>
  <si>
    <t>Капітальний ремонт Палацу культури за адресою пл. Перемоги,1 в м. Фастів Київсько області</t>
  </si>
  <si>
    <t>Видатки на оснащення закладів загальної середньої освіти засобами навчання та обладнання для кабінетів природничо-математичних предметів (співфінансування)</t>
  </si>
  <si>
    <t>Капітальний ремонт даху Фстівської станції юних натуралістів по вул. Капітана Строкова, 18 в м. Фастів Київської області</t>
  </si>
  <si>
    <t>Утримання та реконструкція території парку-пам"ятки садово-паркового мистецтва місцевого значення "Молодіжний"в місті Фастів Київської області</t>
  </si>
  <si>
    <t>Будівництво школи народної майстерності в м. Фастові Київської області на пл. Перемоги,1а</t>
  </si>
  <si>
    <t>Виготовлення ПКД та капітальний ремонт площі Завокзальна</t>
  </si>
  <si>
    <t>Капітальний ремонт частини приміщення поліклінічного підрозділу за адресою м. Фастів, вул. Київська, 57</t>
  </si>
  <si>
    <t>Капремонт житлового фонду (капремонт фасадів  - поліпшення технічних характеристик)</t>
  </si>
  <si>
    <t xml:space="preserve">Придбання обладнання і  предметів довгострокового користування </t>
  </si>
  <si>
    <t>0216020</t>
  </si>
  <si>
    <t>Статутні внески  КП ФМР "Фастівводоканал"</t>
  </si>
  <si>
    <t>Капітальний ремонт даху Фастівської ДЮСШ по вул. Шевченка, 39</t>
  </si>
  <si>
    <t>1115031</t>
  </si>
  <si>
    <t>5031</t>
  </si>
  <si>
    <t>Будівництво дитячих майданчиків</t>
  </si>
  <si>
    <t>Придбання спортивних майданчиків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</si>
  <si>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</si>
  <si>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</si>
  <si>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Капітальний ремонт даху Фастівського НВК-ДНЗ   ЗОШ     І-ІІІ ст. № 3 по вул. С. Васильченка, 21 в м. Фастові Київської оласті (коригування)</t>
  </si>
  <si>
    <t>Реконструкція "головного лікувального корпусу" КНП Фастівської міської ради "Фастівський міський Центр первинної меичної (медико-санітарної) допомоги" по вул. Київська, 57 в м. Фастів Київської області</t>
  </si>
  <si>
    <t>Капітальний ремонт (утеплення фасаду) спортивного залу по вул. Брандта, 65 в м. Фастів Київської області</t>
  </si>
  <si>
    <t>Виплата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</si>
  <si>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1060</t>
  </si>
  <si>
    <t>Фінансове управління виконавчого комітету Фастівської міської ради</t>
  </si>
  <si>
    <t>Інші субвенції з місцевого бюджету</t>
  </si>
  <si>
    <t>0180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</si>
  <si>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</si>
  <si>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</si>
  <si>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Співфінансування в обласний бюджет Київської області на будівництво загальноосвітньої середньої  школи № 12 в м. Фастові Київської області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</si>
  <si>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</si>
  <si>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від  12.09.2019 року № 2 -LХІV-VII</t>
  </si>
  <si>
    <t>0213221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</si>
  <si>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</si>
  <si>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</t>
  </si>
  <si>
    <t>0213223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</si>
  <si>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</si>
  <si>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</t>
  </si>
  <si>
    <t>Виплата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`Про статус ветеранів війни гарантії їх соціального захисту»</t>
  </si>
  <si>
    <t>Створення (будівництво) об'єкту "Комплексна система відеоспостереження у місті Фастів"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</si>
</sst>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4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0" borderId="1" xfId="0" applyFont="1" applyBorder="1"/>
    <xf numFmtId="165" fontId="6" fillId="0" borderId="1" xfId="1" applyFont="1" applyBorder="1" applyAlignment="1">
      <alignment horizontal="center" vertical="top" wrapText="1"/>
    </xf>
    <xf numFmtId="165" fontId="6" fillId="0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165" fontId="6" fillId="0" borderId="1" xfId="1" applyFont="1" applyFill="1" applyBorder="1"/>
    <xf numFmtId="0" fontId="6" fillId="2" borderId="1" xfId="0" applyFont="1" applyFill="1" applyBorder="1"/>
    <xf numFmtId="0" fontId="6" fillId="4" borderId="1" xfId="0" applyFont="1" applyFill="1" applyBorder="1"/>
    <xf numFmtId="0" fontId="6" fillId="0" borderId="1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165" fontId="7" fillId="2" borderId="1" xfId="1" applyFont="1" applyFill="1" applyBorder="1" applyAlignment="1">
      <alignment horizontal="center" vertical="top" wrapText="1"/>
    </xf>
    <xf numFmtId="0" fontId="10" fillId="0" borderId="0" xfId="0" applyFont="1"/>
    <xf numFmtId="0" fontId="8" fillId="0" borderId="0" xfId="0" applyFont="1" applyFill="1"/>
    <xf numFmtId="0" fontId="8" fillId="4" borderId="0" xfId="0" applyFont="1" applyFill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0" borderId="0" xfId="0" applyFont="1"/>
    <xf numFmtId="0" fontId="7" fillId="0" borderId="0" xfId="3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11" fillId="2" borderId="1" xfId="1" applyFont="1" applyFill="1" applyBorder="1" applyAlignment="1">
      <alignment vertical="top" wrapText="1"/>
    </xf>
    <xf numFmtId="165" fontId="12" fillId="0" borderId="1" xfId="1" applyFont="1" applyBorder="1" applyAlignment="1">
      <alignment vertical="top" wrapText="1"/>
    </xf>
    <xf numFmtId="165" fontId="12" fillId="4" borderId="1" xfId="1" applyFont="1" applyFill="1" applyBorder="1" applyAlignment="1">
      <alignment vertical="top" wrapText="1"/>
    </xf>
    <xf numFmtId="165" fontId="12" fillId="4" borderId="1" xfId="1" applyFont="1" applyFill="1" applyBorder="1" applyAlignment="1">
      <alignment vertical="center" wrapText="1"/>
    </xf>
    <xf numFmtId="165" fontId="12" fillId="4" borderId="1" xfId="1" applyFont="1" applyFill="1" applyBorder="1" applyAlignment="1">
      <alignment horizontal="center" vertical="top" wrapText="1"/>
    </xf>
    <xf numFmtId="165" fontId="12" fillId="0" borderId="1" xfId="1" applyFont="1" applyFill="1" applyBorder="1" applyAlignment="1">
      <alignment vertical="center" wrapText="1"/>
    </xf>
    <xf numFmtId="165" fontId="12" fillId="0" borderId="1" xfId="1" applyFont="1" applyFill="1" applyBorder="1" applyAlignment="1">
      <alignment vertical="center"/>
    </xf>
    <xf numFmtId="165" fontId="12" fillId="4" borderId="1" xfId="1" applyFont="1" applyFill="1" applyBorder="1" applyAlignment="1">
      <alignment vertical="center"/>
    </xf>
    <xf numFmtId="165" fontId="12" fillId="4" borderId="1" xfId="1" applyFont="1" applyFill="1" applyBorder="1" applyAlignment="1">
      <alignment wrapText="1"/>
    </xf>
    <xf numFmtId="165" fontId="12" fillId="0" borderId="1" xfId="1" applyFont="1" applyFill="1" applyBorder="1" applyAlignment="1"/>
    <xf numFmtId="165" fontId="12" fillId="4" borderId="1" xfId="1" applyFont="1" applyFill="1" applyBorder="1" applyAlignment="1"/>
    <xf numFmtId="165" fontId="11" fillId="2" borderId="1" xfId="1" applyFont="1" applyFill="1" applyBorder="1" applyAlignment="1"/>
    <xf numFmtId="165" fontId="12" fillId="0" borderId="1" xfId="1" applyFont="1" applyBorder="1" applyAlignment="1"/>
    <xf numFmtId="165" fontId="11" fillId="3" borderId="1" xfId="1" applyFont="1" applyFill="1" applyBorder="1" applyAlignment="1"/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2" fontId="6" fillId="0" borderId="1" xfId="0" quotePrefix="1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12" fillId="5" borderId="1" xfId="1" applyFont="1" applyFill="1" applyBorder="1" applyAlignment="1">
      <alignment horizontal="center" vertical="top" wrapText="1"/>
    </xf>
    <xf numFmtId="165" fontId="12" fillId="5" borderId="1" xfId="1" applyFont="1" applyFill="1" applyBorder="1" applyAlignment="1">
      <alignment vertical="center" wrapText="1"/>
    </xf>
    <xf numFmtId="165" fontId="12" fillId="5" borderId="1" xfId="1" applyFont="1" applyFill="1" applyBorder="1" applyAlignment="1"/>
    <xf numFmtId="164" fontId="12" fillId="5" borderId="1" xfId="1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2" fontId="13" fillId="0" borderId="1" xfId="0" quotePrefix="1" applyNumberFormat="1" applyFont="1" applyBorder="1" applyAlignment="1">
      <alignment horizontal="center" vertical="center" wrapText="1"/>
    </xf>
    <xf numFmtId="2" fontId="13" fillId="0" borderId="1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">
    <cellStyle name="Звичайний 2" xfId="2"/>
    <cellStyle name="Обычный" xfId="0" builtinId="0"/>
    <cellStyle name="Обычный 2" xfId="3"/>
    <cellStyle name="Финансовый" xfId="1" builtinId="3"/>
    <cellStyle name="Фінансовий 2" xfId="4"/>
  </cellStyles>
  <dxfs count="0"/>
  <tableStyles count="0" defaultTableStyle="TableStyleMedium9" defaultPivotStyle="PivotStyleLight16"/>
  <colors>
    <mruColors>
      <color rgb="FFCC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8"/>
  <sheetViews>
    <sheetView tabSelected="1" zoomScale="70" zoomScaleNormal="70" workbookViewId="0">
      <selection activeCell="H3" sqref="H3"/>
    </sheetView>
  </sheetViews>
  <sheetFormatPr defaultRowHeight="15.75"/>
  <cols>
    <col min="1" max="2" width="17.28515625" style="17" customWidth="1"/>
    <col min="3" max="3" width="18" style="17" customWidth="1"/>
    <col min="4" max="4" width="80.85546875" style="18" customWidth="1"/>
    <col min="5" max="5" width="121.7109375" style="18" customWidth="1"/>
    <col min="6" max="6" width="17.28515625" style="17" customWidth="1"/>
    <col min="7" max="7" width="25" style="17" customWidth="1"/>
    <col min="8" max="8" width="31.140625" style="17" customWidth="1"/>
    <col min="9" max="9" width="17.28515625" style="17" customWidth="1"/>
    <col min="10" max="16384" width="9.140625" style="17"/>
  </cols>
  <sheetData>
    <row r="1" spans="1:9">
      <c r="H1" s="19" t="s">
        <v>68</v>
      </c>
    </row>
    <row r="2" spans="1:9">
      <c r="A2" s="19"/>
      <c r="H2" s="20" t="s">
        <v>67</v>
      </c>
    </row>
    <row r="3" spans="1:9">
      <c r="A3" s="19"/>
      <c r="H3" s="20" t="s">
        <v>181</v>
      </c>
    </row>
    <row r="4" spans="1:9">
      <c r="A4" s="19"/>
      <c r="H4" s="20"/>
    </row>
    <row r="5" spans="1:9" ht="37.5" customHeight="1">
      <c r="A5" s="83" t="s">
        <v>0</v>
      </c>
      <c r="B5" s="83"/>
      <c r="C5" s="83"/>
      <c r="D5" s="83"/>
      <c r="E5" s="83"/>
      <c r="F5" s="83"/>
      <c r="G5" s="83"/>
      <c r="H5" s="83"/>
      <c r="I5" s="83"/>
    </row>
    <row r="6" spans="1:9" ht="36" customHeight="1">
      <c r="A6" s="84" t="s">
        <v>12</v>
      </c>
      <c r="B6" s="84"/>
      <c r="C6" s="84"/>
      <c r="D6" s="84"/>
      <c r="E6" s="84"/>
      <c r="F6" s="84"/>
      <c r="G6" s="84"/>
      <c r="H6" s="84"/>
      <c r="I6" s="84"/>
    </row>
    <row r="7" spans="1:9" ht="117.75" customHeight="1">
      <c r="A7" s="21" t="s">
        <v>3</v>
      </c>
      <c r="B7" s="21" t="s">
        <v>4</v>
      </c>
      <c r="C7" s="21" t="s">
        <v>5</v>
      </c>
      <c r="D7" s="21" t="s">
        <v>6</v>
      </c>
      <c r="E7" s="21" t="s">
        <v>132</v>
      </c>
      <c r="F7" s="21" t="s">
        <v>133</v>
      </c>
      <c r="G7" s="21" t="s">
        <v>134</v>
      </c>
      <c r="H7" s="21" t="s">
        <v>7</v>
      </c>
      <c r="I7" s="21" t="s">
        <v>8</v>
      </c>
    </row>
    <row r="8" spans="1:9">
      <c r="A8" s="22">
        <v>1</v>
      </c>
      <c r="B8" s="22">
        <v>2</v>
      </c>
      <c r="C8" s="22">
        <v>3</v>
      </c>
      <c r="D8" s="21">
        <v>4</v>
      </c>
      <c r="E8" s="21">
        <v>5</v>
      </c>
      <c r="F8" s="22">
        <v>6</v>
      </c>
      <c r="G8" s="22">
        <v>7</v>
      </c>
      <c r="H8" s="22">
        <v>8</v>
      </c>
      <c r="I8" s="22">
        <v>9</v>
      </c>
    </row>
    <row r="9" spans="1:9" s="24" customFormat="1" ht="24" customHeight="1">
      <c r="A9" s="47" t="s">
        <v>76</v>
      </c>
      <c r="B9" s="48"/>
      <c r="C9" s="48"/>
      <c r="D9" s="49" t="s">
        <v>18</v>
      </c>
      <c r="E9" s="49"/>
      <c r="F9" s="4"/>
      <c r="G9" s="23"/>
      <c r="H9" s="33">
        <f>SUM(H10:H48)</f>
        <v>50846469</v>
      </c>
      <c r="I9" s="23">
        <f>SUM(I10:I47)</f>
        <v>0</v>
      </c>
    </row>
    <row r="10" spans="1:9" ht="39.75" customHeight="1">
      <c r="A10" s="50" t="s">
        <v>21</v>
      </c>
      <c r="B10" s="50" t="s">
        <v>29</v>
      </c>
      <c r="C10" s="50" t="s">
        <v>78</v>
      </c>
      <c r="D10" s="51" t="s">
        <v>19</v>
      </c>
      <c r="E10" s="51" t="s">
        <v>20</v>
      </c>
      <c r="F10" s="1"/>
      <c r="G10" s="7"/>
      <c r="H10" s="34">
        <f>400000-199000</f>
        <v>201000</v>
      </c>
      <c r="I10" s="7"/>
    </row>
    <row r="11" spans="1:9" ht="40.5" customHeight="1">
      <c r="A11" s="50" t="s">
        <v>21</v>
      </c>
      <c r="B11" s="50" t="s">
        <v>29</v>
      </c>
      <c r="C11" s="50" t="s">
        <v>78</v>
      </c>
      <c r="D11" s="51" t="s">
        <v>19</v>
      </c>
      <c r="E11" s="52" t="s">
        <v>109</v>
      </c>
      <c r="F11" s="1"/>
      <c r="G11" s="7"/>
      <c r="H11" s="34">
        <v>18000</v>
      </c>
      <c r="I11" s="7"/>
    </row>
    <row r="12" spans="1:9" ht="63.75" customHeight="1">
      <c r="A12" s="50" t="s">
        <v>21</v>
      </c>
      <c r="B12" s="50" t="s">
        <v>29</v>
      </c>
      <c r="C12" s="50" t="s">
        <v>78</v>
      </c>
      <c r="D12" s="51" t="s">
        <v>19</v>
      </c>
      <c r="E12" s="52" t="s">
        <v>117</v>
      </c>
      <c r="F12" s="1"/>
      <c r="G12" s="7"/>
      <c r="H12" s="34">
        <v>180000</v>
      </c>
      <c r="I12" s="7"/>
    </row>
    <row r="13" spans="1:9" ht="51.75" customHeight="1">
      <c r="A13" s="50" t="s">
        <v>21</v>
      </c>
      <c r="B13" s="50" t="s">
        <v>29</v>
      </c>
      <c r="C13" s="50" t="s">
        <v>78</v>
      </c>
      <c r="D13" s="51" t="s">
        <v>19</v>
      </c>
      <c r="E13" s="52" t="s">
        <v>138</v>
      </c>
      <c r="F13" s="1"/>
      <c r="G13" s="7"/>
      <c r="H13" s="35">
        <v>1400000</v>
      </c>
      <c r="I13" s="7"/>
    </row>
    <row r="14" spans="1:9" s="25" customFormat="1" ht="41.25" customHeight="1">
      <c r="A14" s="53" t="s">
        <v>23</v>
      </c>
      <c r="B14" s="11">
        <v>2111</v>
      </c>
      <c r="C14" s="53" t="s">
        <v>79</v>
      </c>
      <c r="D14" s="54" t="s">
        <v>28</v>
      </c>
      <c r="E14" s="54" t="s">
        <v>108</v>
      </c>
      <c r="F14" s="3"/>
      <c r="G14" s="8"/>
      <c r="H14" s="35">
        <v>347820</v>
      </c>
      <c r="I14" s="8"/>
    </row>
    <row r="15" spans="1:9" s="25" customFormat="1" ht="57" hidden="1" customHeight="1">
      <c r="A15" s="53" t="s">
        <v>23</v>
      </c>
      <c r="B15" s="11">
        <v>2111</v>
      </c>
      <c r="C15" s="53" t="s">
        <v>79</v>
      </c>
      <c r="D15" s="54" t="s">
        <v>28</v>
      </c>
      <c r="E15" s="54" t="s">
        <v>22</v>
      </c>
      <c r="F15" s="3"/>
      <c r="G15" s="8"/>
      <c r="H15" s="36">
        <f>1053955-1053955</f>
        <v>0</v>
      </c>
      <c r="I15" s="8"/>
    </row>
    <row r="16" spans="1:9" s="25" customFormat="1" ht="57" customHeight="1">
      <c r="A16" s="53" t="s">
        <v>23</v>
      </c>
      <c r="B16" s="11">
        <v>2111</v>
      </c>
      <c r="C16" s="53" t="s">
        <v>79</v>
      </c>
      <c r="D16" s="54" t="s">
        <v>28</v>
      </c>
      <c r="E16" s="52" t="s">
        <v>157</v>
      </c>
      <c r="F16" s="3"/>
      <c r="G16" s="8"/>
      <c r="H16" s="36">
        <v>95000</v>
      </c>
      <c r="I16" s="8"/>
    </row>
    <row r="17" spans="1:9" s="25" customFormat="1" ht="41.25" customHeight="1">
      <c r="A17" s="53" t="s">
        <v>23</v>
      </c>
      <c r="B17" s="11">
        <v>2111</v>
      </c>
      <c r="C17" s="53" t="s">
        <v>79</v>
      </c>
      <c r="D17" s="54" t="s">
        <v>28</v>
      </c>
      <c r="E17" s="55" t="s">
        <v>113</v>
      </c>
      <c r="F17" s="3"/>
      <c r="G17" s="8"/>
      <c r="H17" s="36">
        <v>1000000</v>
      </c>
      <c r="I17" s="8"/>
    </row>
    <row r="18" spans="1:9" s="25" customFormat="1" ht="59.25" customHeight="1">
      <c r="A18" s="80" t="s">
        <v>182</v>
      </c>
      <c r="B18" s="80" t="s">
        <v>183</v>
      </c>
      <c r="C18" s="81" t="s">
        <v>173</v>
      </c>
      <c r="D18" s="82" t="s">
        <v>184</v>
      </c>
      <c r="E18" s="52" t="s">
        <v>172</v>
      </c>
      <c r="F18" s="3"/>
      <c r="G18" s="8"/>
      <c r="H18" s="79">
        <v>2033063</v>
      </c>
      <c r="I18" s="8"/>
    </row>
    <row r="19" spans="1:9" s="25" customFormat="1" ht="66" customHeight="1">
      <c r="A19" s="80" t="s">
        <v>185</v>
      </c>
      <c r="B19" s="80" t="s">
        <v>186</v>
      </c>
      <c r="C19" s="81" t="s">
        <v>173</v>
      </c>
      <c r="D19" s="82" t="s">
        <v>187</v>
      </c>
      <c r="E19" s="52" t="s">
        <v>188</v>
      </c>
      <c r="F19" s="3"/>
      <c r="G19" s="8"/>
      <c r="H19" s="79">
        <v>1436635</v>
      </c>
      <c r="I19" s="8"/>
    </row>
    <row r="20" spans="1:9" s="25" customFormat="1" ht="41.25" customHeight="1">
      <c r="A20" s="56" t="s">
        <v>82</v>
      </c>
      <c r="B20" s="56" t="s">
        <v>83</v>
      </c>
      <c r="C20" s="57" t="s">
        <v>80</v>
      </c>
      <c r="D20" s="58" t="s">
        <v>84</v>
      </c>
      <c r="E20" s="52" t="s">
        <v>158</v>
      </c>
      <c r="F20" s="3"/>
      <c r="G20" s="8"/>
      <c r="H20" s="36">
        <v>500000</v>
      </c>
      <c r="I20" s="8"/>
    </row>
    <row r="21" spans="1:9" s="25" customFormat="1" ht="42" hidden="1" customHeight="1">
      <c r="A21" s="56" t="s">
        <v>82</v>
      </c>
      <c r="B21" s="56" t="s">
        <v>83</v>
      </c>
      <c r="C21" s="57" t="s">
        <v>80</v>
      </c>
      <c r="D21" s="58" t="s">
        <v>84</v>
      </c>
      <c r="E21" s="54" t="s">
        <v>85</v>
      </c>
      <c r="F21" s="3"/>
      <c r="G21" s="8"/>
      <c r="H21" s="77">
        <f>1300000-1300000</f>
        <v>0</v>
      </c>
      <c r="I21" s="8"/>
    </row>
    <row r="22" spans="1:9" s="25" customFormat="1" ht="27.75" customHeight="1">
      <c r="A22" s="56" t="s">
        <v>82</v>
      </c>
      <c r="B22" s="56" t="s">
        <v>83</v>
      </c>
      <c r="C22" s="57" t="s">
        <v>80</v>
      </c>
      <c r="D22" s="58" t="s">
        <v>84</v>
      </c>
      <c r="E22" s="52" t="s">
        <v>130</v>
      </c>
      <c r="F22" s="3"/>
      <c r="G22" s="8"/>
      <c r="H22" s="36">
        <f>2543665+872000</f>
        <v>3415665</v>
      </c>
      <c r="I22" s="8"/>
    </row>
    <row r="23" spans="1:9" s="25" customFormat="1" ht="27.75" customHeight="1">
      <c r="A23" s="56" t="s">
        <v>82</v>
      </c>
      <c r="B23" s="56" t="s">
        <v>83</v>
      </c>
      <c r="C23" s="57" t="s">
        <v>80</v>
      </c>
      <c r="D23" s="58" t="s">
        <v>84</v>
      </c>
      <c r="E23" s="55" t="s">
        <v>159</v>
      </c>
      <c r="F23" s="3"/>
      <c r="G23" s="8"/>
      <c r="H23" s="36">
        <v>50000</v>
      </c>
      <c r="I23" s="8"/>
    </row>
    <row r="24" spans="1:9" s="25" customFormat="1" ht="66" customHeight="1">
      <c r="A24" s="56" t="s">
        <v>160</v>
      </c>
      <c r="B24" s="59" t="s">
        <v>167</v>
      </c>
      <c r="C24" s="60" t="s">
        <v>80</v>
      </c>
      <c r="D24" s="61" t="s">
        <v>168</v>
      </c>
      <c r="E24" s="55" t="s">
        <v>159</v>
      </c>
      <c r="F24" s="3"/>
      <c r="G24" s="8"/>
      <c r="H24" s="36">
        <v>150000</v>
      </c>
      <c r="I24" s="8"/>
    </row>
    <row r="25" spans="1:9" s="25" customFormat="1" ht="25.5" customHeight="1">
      <c r="A25" s="53" t="s">
        <v>25</v>
      </c>
      <c r="B25" s="11">
        <v>6030</v>
      </c>
      <c r="C25" s="53" t="s">
        <v>80</v>
      </c>
      <c r="D25" s="54" t="s">
        <v>26</v>
      </c>
      <c r="E25" s="54" t="s">
        <v>24</v>
      </c>
      <c r="F25" s="3"/>
      <c r="G25" s="8"/>
      <c r="H25" s="35">
        <v>300000</v>
      </c>
      <c r="I25" s="8"/>
    </row>
    <row r="26" spans="1:9" s="25" customFormat="1" ht="25.5" customHeight="1">
      <c r="A26" s="53" t="s">
        <v>25</v>
      </c>
      <c r="B26" s="11">
        <v>6030</v>
      </c>
      <c r="C26" s="53" t="s">
        <v>80</v>
      </c>
      <c r="D26" s="54" t="s">
        <v>26</v>
      </c>
      <c r="E26" s="54" t="s">
        <v>86</v>
      </c>
      <c r="F26" s="3"/>
      <c r="G26" s="8"/>
      <c r="H26" s="35">
        <v>495000</v>
      </c>
      <c r="I26" s="8"/>
    </row>
    <row r="27" spans="1:9" s="25" customFormat="1" ht="25.5" customHeight="1">
      <c r="A27" s="53" t="s">
        <v>25</v>
      </c>
      <c r="B27" s="11">
        <v>6030</v>
      </c>
      <c r="C27" s="53" t="s">
        <v>80</v>
      </c>
      <c r="D27" s="54" t="s">
        <v>26</v>
      </c>
      <c r="E27" s="62" t="s">
        <v>156</v>
      </c>
      <c r="F27" s="3"/>
      <c r="G27" s="8"/>
      <c r="H27" s="35">
        <v>900000</v>
      </c>
      <c r="I27" s="8"/>
    </row>
    <row r="28" spans="1:9" s="25" customFormat="1" ht="25.5" customHeight="1">
      <c r="A28" s="53" t="s">
        <v>25</v>
      </c>
      <c r="B28" s="11">
        <v>6030</v>
      </c>
      <c r="C28" s="53" t="s">
        <v>80</v>
      </c>
      <c r="D28" s="54" t="s">
        <v>26</v>
      </c>
      <c r="E28" s="55" t="s">
        <v>159</v>
      </c>
      <c r="F28" s="3"/>
      <c r="G28" s="8"/>
      <c r="H28" s="35">
        <v>325000</v>
      </c>
      <c r="I28" s="8"/>
    </row>
    <row r="29" spans="1:9" s="25" customFormat="1" ht="42.75" customHeight="1">
      <c r="A29" s="63" t="s">
        <v>127</v>
      </c>
      <c r="B29" s="64">
        <v>6082</v>
      </c>
      <c r="C29" s="60" t="s">
        <v>125</v>
      </c>
      <c r="D29" s="61" t="s">
        <v>126</v>
      </c>
      <c r="E29" s="52" t="s">
        <v>119</v>
      </c>
      <c r="F29" s="3"/>
      <c r="G29" s="8"/>
      <c r="H29" s="35">
        <v>4492992</v>
      </c>
      <c r="I29" s="8"/>
    </row>
    <row r="30" spans="1:9" s="25" customFormat="1" ht="63" hidden="1" customHeight="1">
      <c r="A30" s="56" t="s">
        <v>88</v>
      </c>
      <c r="B30" s="56" t="s">
        <v>89</v>
      </c>
      <c r="C30" s="57" t="s">
        <v>81</v>
      </c>
      <c r="D30" s="65" t="s">
        <v>90</v>
      </c>
      <c r="E30" s="54" t="s">
        <v>87</v>
      </c>
      <c r="F30" s="3"/>
      <c r="G30" s="8"/>
      <c r="H30" s="76">
        <f>2000000-2000000</f>
        <v>0</v>
      </c>
      <c r="I30" s="8"/>
    </row>
    <row r="31" spans="1:9" s="25" customFormat="1" ht="63" hidden="1" customHeight="1">
      <c r="A31" s="56" t="s">
        <v>88</v>
      </c>
      <c r="B31" s="56" t="s">
        <v>89</v>
      </c>
      <c r="C31" s="57" t="s">
        <v>81</v>
      </c>
      <c r="D31" s="65" t="s">
        <v>90</v>
      </c>
      <c r="E31" s="54" t="s">
        <v>135</v>
      </c>
      <c r="F31" s="3"/>
      <c r="G31" s="8"/>
      <c r="H31" s="76">
        <f>61500-61500</f>
        <v>0</v>
      </c>
      <c r="I31" s="8"/>
    </row>
    <row r="32" spans="1:9" s="25" customFormat="1" ht="45" customHeight="1">
      <c r="A32" s="56" t="s">
        <v>88</v>
      </c>
      <c r="B32" s="56" t="s">
        <v>89</v>
      </c>
      <c r="C32" s="57" t="s">
        <v>81</v>
      </c>
      <c r="D32" s="65" t="s">
        <v>90</v>
      </c>
      <c r="E32" s="52" t="s">
        <v>120</v>
      </c>
      <c r="F32" s="3"/>
      <c r="G32" s="8"/>
      <c r="H32" s="37">
        <v>207008</v>
      </c>
      <c r="I32" s="8"/>
    </row>
    <row r="33" spans="1:9" s="25" customFormat="1" ht="71.25" customHeight="1">
      <c r="A33" s="53" t="s">
        <v>11</v>
      </c>
      <c r="B33" s="11">
        <v>7322</v>
      </c>
      <c r="C33" s="53" t="s">
        <v>81</v>
      </c>
      <c r="D33" s="54" t="s">
        <v>27</v>
      </c>
      <c r="E33" s="52" t="s">
        <v>170</v>
      </c>
      <c r="F33" s="3" t="s">
        <v>13</v>
      </c>
      <c r="G33" s="8">
        <v>9053843</v>
      </c>
      <c r="H33" s="35">
        <f>435340-100000-95000+2353955</f>
        <v>2594295</v>
      </c>
      <c r="I33" s="8"/>
    </row>
    <row r="34" spans="1:9" s="25" customFormat="1" ht="37.5" hidden="1" customHeight="1">
      <c r="A34" s="53" t="s">
        <v>11</v>
      </c>
      <c r="B34" s="11">
        <v>7322</v>
      </c>
      <c r="C34" s="53" t="s">
        <v>81</v>
      </c>
      <c r="D34" s="54" t="s">
        <v>27</v>
      </c>
      <c r="E34" s="54" t="s">
        <v>139</v>
      </c>
      <c r="F34" s="3"/>
      <c r="G34" s="8"/>
      <c r="H34" s="35">
        <f>95000-95000</f>
        <v>0</v>
      </c>
      <c r="I34" s="8"/>
    </row>
    <row r="35" spans="1:9" s="25" customFormat="1" ht="57" customHeight="1">
      <c r="A35" s="63" t="s">
        <v>11</v>
      </c>
      <c r="B35" s="64">
        <v>7322</v>
      </c>
      <c r="C35" s="63" t="s">
        <v>81</v>
      </c>
      <c r="D35" s="54" t="s">
        <v>27</v>
      </c>
      <c r="E35" s="54" t="s">
        <v>9</v>
      </c>
      <c r="F35" s="3" t="s">
        <v>13</v>
      </c>
      <c r="G35" s="8">
        <v>122566477</v>
      </c>
      <c r="H35" s="35">
        <v>100000</v>
      </c>
      <c r="I35" s="8"/>
    </row>
    <row r="36" spans="1:9" s="25" customFormat="1" ht="23.25">
      <c r="A36" s="53" t="s">
        <v>11</v>
      </c>
      <c r="B36" s="11">
        <v>7322</v>
      </c>
      <c r="C36" s="53" t="s">
        <v>81</v>
      </c>
      <c r="D36" s="54" t="s">
        <v>27</v>
      </c>
      <c r="E36" s="54" t="s">
        <v>10</v>
      </c>
      <c r="F36" s="3" t="s">
        <v>13</v>
      </c>
      <c r="G36" s="8">
        <v>7592520</v>
      </c>
      <c r="H36" s="38">
        <v>103265</v>
      </c>
      <c r="I36" s="8"/>
    </row>
    <row r="37" spans="1:9" s="25" customFormat="1" ht="23.25">
      <c r="A37" s="53" t="s">
        <v>11</v>
      </c>
      <c r="B37" s="11">
        <v>7322</v>
      </c>
      <c r="C37" s="53" t="s">
        <v>81</v>
      </c>
      <c r="D37" s="54" t="s">
        <v>27</v>
      </c>
      <c r="E37" s="66" t="s">
        <v>118</v>
      </c>
      <c r="F37" s="3"/>
      <c r="G37" s="8"/>
      <c r="H37" s="38">
        <v>60000</v>
      </c>
      <c r="I37" s="8"/>
    </row>
    <row r="38" spans="1:9" s="25" customFormat="1" ht="40.5">
      <c r="A38" s="56" t="s">
        <v>91</v>
      </c>
      <c r="B38" s="56" t="s">
        <v>92</v>
      </c>
      <c r="C38" s="57" t="s">
        <v>81</v>
      </c>
      <c r="D38" s="65" t="s">
        <v>93</v>
      </c>
      <c r="E38" s="54" t="s">
        <v>94</v>
      </c>
      <c r="F38" s="3" t="s">
        <v>13</v>
      </c>
      <c r="G38" s="8">
        <v>2181571</v>
      </c>
      <c r="H38" s="38">
        <v>1054600</v>
      </c>
      <c r="I38" s="8"/>
    </row>
    <row r="39" spans="1:9" s="25" customFormat="1" ht="40.5">
      <c r="A39" s="56" t="s">
        <v>91</v>
      </c>
      <c r="B39" s="56" t="s">
        <v>92</v>
      </c>
      <c r="C39" s="57" t="s">
        <v>81</v>
      </c>
      <c r="D39" s="65" t="s">
        <v>93</v>
      </c>
      <c r="E39" s="52" t="s">
        <v>150</v>
      </c>
      <c r="F39" s="3"/>
      <c r="G39" s="8"/>
      <c r="H39" s="38">
        <v>11151226</v>
      </c>
      <c r="I39" s="8"/>
    </row>
    <row r="40" spans="1:9" s="25" customFormat="1" ht="60.75">
      <c r="A40" s="56" t="s">
        <v>177</v>
      </c>
      <c r="B40" s="56">
        <v>7363</v>
      </c>
      <c r="C40" s="63" t="s">
        <v>33</v>
      </c>
      <c r="D40" s="58" t="s">
        <v>180</v>
      </c>
      <c r="E40" s="54" t="s">
        <v>85</v>
      </c>
      <c r="F40" s="3"/>
      <c r="G40" s="8"/>
      <c r="H40" s="77">
        <v>1300000</v>
      </c>
      <c r="I40" s="8"/>
    </row>
    <row r="41" spans="1:9" s="25" customFormat="1" ht="60.75">
      <c r="A41" s="56" t="s">
        <v>177</v>
      </c>
      <c r="B41" s="56">
        <v>7363</v>
      </c>
      <c r="C41" s="63" t="s">
        <v>33</v>
      </c>
      <c r="D41" s="58" t="s">
        <v>178</v>
      </c>
      <c r="E41" s="54" t="s">
        <v>87</v>
      </c>
      <c r="F41" s="3"/>
      <c r="G41" s="8"/>
      <c r="H41" s="76">
        <v>2000000</v>
      </c>
      <c r="I41" s="8"/>
    </row>
    <row r="42" spans="1:9" s="25" customFormat="1" ht="60.75">
      <c r="A42" s="56" t="s">
        <v>177</v>
      </c>
      <c r="B42" s="56">
        <v>7363</v>
      </c>
      <c r="C42" s="63" t="s">
        <v>33</v>
      </c>
      <c r="D42" s="58" t="s">
        <v>178</v>
      </c>
      <c r="E42" s="54" t="s">
        <v>135</v>
      </c>
      <c r="F42" s="3"/>
      <c r="G42" s="8"/>
      <c r="H42" s="76">
        <v>61500</v>
      </c>
      <c r="I42" s="8"/>
    </row>
    <row r="43" spans="1:9" s="25" customFormat="1" ht="40.5">
      <c r="A43" s="56" t="s">
        <v>95</v>
      </c>
      <c r="B43" s="56">
        <v>7370</v>
      </c>
      <c r="C43" s="57" t="s">
        <v>33</v>
      </c>
      <c r="D43" s="65" t="s">
        <v>96</v>
      </c>
      <c r="E43" s="62" t="s">
        <v>189</v>
      </c>
      <c r="F43" s="3">
        <v>2019</v>
      </c>
      <c r="G43" s="8">
        <v>681439</v>
      </c>
      <c r="H43" s="38">
        <v>490000</v>
      </c>
      <c r="I43" s="8"/>
    </row>
    <row r="44" spans="1:9" s="25" customFormat="1" ht="40.5">
      <c r="A44" s="56" t="s">
        <v>95</v>
      </c>
      <c r="B44" s="56">
        <v>7370</v>
      </c>
      <c r="C44" s="57" t="s">
        <v>33</v>
      </c>
      <c r="D44" s="65" t="s">
        <v>96</v>
      </c>
      <c r="E44" s="54" t="s">
        <v>97</v>
      </c>
      <c r="F44" s="3"/>
      <c r="G44" s="8"/>
      <c r="H44" s="38">
        <v>996400</v>
      </c>
      <c r="I44" s="8"/>
    </row>
    <row r="45" spans="1:9" s="25" customFormat="1" ht="47.25" customHeight="1">
      <c r="A45" s="56" t="s">
        <v>34</v>
      </c>
      <c r="B45" s="56" t="s">
        <v>35</v>
      </c>
      <c r="C45" s="57" t="s">
        <v>36</v>
      </c>
      <c r="D45" s="67" t="s">
        <v>37</v>
      </c>
      <c r="E45" s="54" t="s">
        <v>38</v>
      </c>
      <c r="F45" s="3"/>
      <c r="G45" s="8"/>
      <c r="H45" s="39">
        <f>8000000+1500000</f>
        <v>9500000</v>
      </c>
      <c r="I45" s="8"/>
    </row>
    <row r="46" spans="1:9" s="25" customFormat="1" ht="37.5" customHeight="1">
      <c r="A46" s="56" t="s">
        <v>31</v>
      </c>
      <c r="B46" s="56" t="s">
        <v>32</v>
      </c>
      <c r="C46" s="57" t="s">
        <v>33</v>
      </c>
      <c r="D46" s="54" t="s">
        <v>30</v>
      </c>
      <c r="E46" s="52" t="s">
        <v>161</v>
      </c>
      <c r="F46" s="3"/>
      <c r="G46" s="8"/>
      <c r="H46" s="39">
        <v>1500000</v>
      </c>
      <c r="I46" s="8"/>
    </row>
    <row r="47" spans="1:9" s="25" customFormat="1" ht="35.25" customHeight="1">
      <c r="A47" s="56" t="s">
        <v>31</v>
      </c>
      <c r="B47" s="56" t="s">
        <v>32</v>
      </c>
      <c r="C47" s="57" t="s">
        <v>33</v>
      </c>
      <c r="D47" s="54" t="s">
        <v>30</v>
      </c>
      <c r="E47" s="54" t="s">
        <v>77</v>
      </c>
      <c r="F47" s="3"/>
      <c r="G47" s="8"/>
      <c r="H47" s="38">
        <f>1500000+689000</f>
        <v>2189000</v>
      </c>
      <c r="I47" s="8"/>
    </row>
    <row r="48" spans="1:9" s="25" customFormat="1" ht="39.75" customHeight="1">
      <c r="A48" s="63" t="s">
        <v>144</v>
      </c>
      <c r="B48" s="56">
        <v>8110</v>
      </c>
      <c r="C48" s="63" t="s">
        <v>136</v>
      </c>
      <c r="D48" s="54" t="s">
        <v>137</v>
      </c>
      <c r="E48" s="54" t="s">
        <v>145</v>
      </c>
      <c r="F48" s="3"/>
      <c r="G48" s="8"/>
      <c r="H48" s="38">
        <v>199000</v>
      </c>
      <c r="I48" s="8"/>
    </row>
    <row r="49" spans="1:9" ht="45" customHeight="1">
      <c r="A49" s="47" t="s">
        <v>75</v>
      </c>
      <c r="B49" s="48"/>
      <c r="C49" s="48"/>
      <c r="D49" s="68" t="s">
        <v>17</v>
      </c>
      <c r="E49" s="49"/>
      <c r="F49" s="4"/>
      <c r="G49" s="9"/>
      <c r="H49" s="33">
        <f>SUM(H50:H76)</f>
        <v>19090341.270000003</v>
      </c>
      <c r="I49" s="10"/>
    </row>
    <row r="50" spans="1:9" s="25" customFormat="1" ht="151.5" customHeight="1">
      <c r="A50" s="56" t="s">
        <v>39</v>
      </c>
      <c r="B50" s="56" t="s">
        <v>40</v>
      </c>
      <c r="C50" s="57" t="s">
        <v>41</v>
      </c>
      <c r="D50" s="65" t="s">
        <v>42</v>
      </c>
      <c r="E50" s="69" t="s">
        <v>16</v>
      </c>
      <c r="F50" s="3"/>
      <c r="G50" s="11"/>
      <c r="H50" s="39">
        <f>519433.3+315066.27-759369.97</f>
        <v>75129.600000000093</v>
      </c>
      <c r="I50" s="11"/>
    </row>
    <row r="51" spans="1:9" s="25" customFormat="1" ht="147" hidden="1" customHeight="1">
      <c r="A51" s="56" t="s">
        <v>39</v>
      </c>
      <c r="B51" s="56" t="s">
        <v>40</v>
      </c>
      <c r="C51" s="57" t="s">
        <v>41</v>
      </c>
      <c r="D51" s="65" t="s">
        <v>42</v>
      </c>
      <c r="E51" s="69" t="s">
        <v>14</v>
      </c>
      <c r="F51" s="3"/>
      <c r="G51" s="11"/>
      <c r="H51" s="38">
        <f>56907-56907</f>
        <v>0</v>
      </c>
      <c r="I51" s="11"/>
    </row>
    <row r="52" spans="1:9" s="25" customFormat="1" ht="27.75" customHeight="1">
      <c r="A52" s="56" t="s">
        <v>39</v>
      </c>
      <c r="B52" s="56" t="s">
        <v>40</v>
      </c>
      <c r="C52" s="57" t="s">
        <v>41</v>
      </c>
      <c r="D52" s="65" t="s">
        <v>42</v>
      </c>
      <c r="E52" s="55" t="s">
        <v>140</v>
      </c>
      <c r="F52" s="3"/>
      <c r="G52" s="11"/>
      <c r="H52" s="38">
        <v>206747.78</v>
      </c>
      <c r="I52" s="11"/>
    </row>
    <row r="53" spans="1:9" s="25" customFormat="1" ht="27.75" customHeight="1">
      <c r="A53" s="56" t="s">
        <v>39</v>
      </c>
      <c r="B53" s="56" t="s">
        <v>40</v>
      </c>
      <c r="C53" s="57" t="s">
        <v>41</v>
      </c>
      <c r="D53" s="65" t="s">
        <v>42</v>
      </c>
      <c r="E53" s="55" t="s">
        <v>98</v>
      </c>
      <c r="F53" s="3"/>
      <c r="G53" s="11"/>
      <c r="H53" s="36">
        <v>100000</v>
      </c>
      <c r="I53" s="11"/>
    </row>
    <row r="54" spans="1:9" s="25" customFormat="1" ht="47.25" customHeight="1">
      <c r="A54" s="56" t="s">
        <v>39</v>
      </c>
      <c r="B54" s="56" t="s">
        <v>40</v>
      </c>
      <c r="C54" s="57" t="s">
        <v>41</v>
      </c>
      <c r="D54" s="65" t="s">
        <v>42</v>
      </c>
      <c r="E54" s="55" t="s">
        <v>147</v>
      </c>
      <c r="F54" s="3"/>
      <c r="G54" s="11"/>
      <c r="H54" s="36">
        <v>28719</v>
      </c>
      <c r="I54" s="11"/>
    </row>
    <row r="55" spans="1:9" s="25" customFormat="1" ht="77.25" customHeight="1">
      <c r="A55" s="56" t="s">
        <v>43</v>
      </c>
      <c r="B55" s="56" t="s">
        <v>44</v>
      </c>
      <c r="C55" s="57" t="s">
        <v>45</v>
      </c>
      <c r="D55" s="65" t="s">
        <v>46</v>
      </c>
      <c r="E55" s="70" t="s">
        <v>131</v>
      </c>
      <c r="F55" s="3"/>
      <c r="G55" s="11"/>
      <c r="H55" s="40">
        <f>30000+300000+1005000</f>
        <v>1335000</v>
      </c>
      <c r="I55" s="11"/>
    </row>
    <row r="56" spans="1:9" s="25" customFormat="1" ht="81.75" customHeight="1">
      <c r="A56" s="56" t="s">
        <v>43</v>
      </c>
      <c r="B56" s="56" t="s">
        <v>44</v>
      </c>
      <c r="C56" s="57" t="s">
        <v>45</v>
      </c>
      <c r="D56" s="65" t="s">
        <v>46</v>
      </c>
      <c r="E56" s="55" t="s">
        <v>141</v>
      </c>
      <c r="F56" s="3"/>
      <c r="G56" s="11"/>
      <c r="H56" s="41">
        <f>70000+2010149</f>
        <v>2080149</v>
      </c>
      <c r="I56" s="11"/>
    </row>
    <row r="57" spans="1:9" s="25" customFormat="1" ht="123.75" customHeight="1">
      <c r="A57" s="56" t="s">
        <v>43</v>
      </c>
      <c r="B57" s="56" t="s">
        <v>44</v>
      </c>
      <c r="C57" s="57" t="s">
        <v>45</v>
      </c>
      <c r="D57" s="65" t="s">
        <v>46</v>
      </c>
      <c r="E57" s="69" t="s">
        <v>15</v>
      </c>
      <c r="F57" s="3"/>
      <c r="G57" s="11"/>
      <c r="H57" s="42">
        <f>3079312.7+759369.97</f>
        <v>3838682.67</v>
      </c>
      <c r="I57" s="11"/>
    </row>
    <row r="58" spans="1:9" s="25" customFormat="1" ht="120.75" customHeight="1">
      <c r="A58" s="56" t="s">
        <v>43</v>
      </c>
      <c r="B58" s="56" t="s">
        <v>44</v>
      </c>
      <c r="C58" s="57" t="s">
        <v>45</v>
      </c>
      <c r="D58" s="65" t="s">
        <v>46</v>
      </c>
      <c r="E58" s="69" t="s">
        <v>142</v>
      </c>
      <c r="F58" s="3"/>
      <c r="G58" s="11"/>
      <c r="H58" s="42">
        <v>175937</v>
      </c>
      <c r="I58" s="11"/>
    </row>
    <row r="59" spans="1:9" s="25" customFormat="1" ht="74.25" customHeight="1">
      <c r="A59" s="56" t="s">
        <v>43</v>
      </c>
      <c r="B59" s="56" t="s">
        <v>44</v>
      </c>
      <c r="C59" s="57" t="s">
        <v>45</v>
      </c>
      <c r="D59" s="65" t="s">
        <v>46</v>
      </c>
      <c r="E59" s="69" t="s">
        <v>65</v>
      </c>
      <c r="F59" s="3"/>
      <c r="G59" s="11"/>
      <c r="H59" s="42">
        <v>196000</v>
      </c>
      <c r="I59" s="11"/>
    </row>
    <row r="60" spans="1:9" s="25" customFormat="1" ht="81" customHeight="1">
      <c r="A60" s="56" t="s">
        <v>43</v>
      </c>
      <c r="B60" s="56" t="s">
        <v>44</v>
      </c>
      <c r="C60" s="57" t="s">
        <v>45</v>
      </c>
      <c r="D60" s="65" t="s">
        <v>46</v>
      </c>
      <c r="E60" s="69" t="s">
        <v>71</v>
      </c>
      <c r="F60" s="3"/>
      <c r="G60" s="11"/>
      <c r="H60" s="42">
        <v>100000</v>
      </c>
      <c r="I60" s="11"/>
    </row>
    <row r="61" spans="1:9" s="25" customFormat="1" ht="80.25" customHeight="1">
      <c r="A61" s="56" t="s">
        <v>43</v>
      </c>
      <c r="B61" s="56" t="s">
        <v>44</v>
      </c>
      <c r="C61" s="57" t="s">
        <v>45</v>
      </c>
      <c r="D61" s="65" t="s">
        <v>46</v>
      </c>
      <c r="E61" s="69" t="s">
        <v>66</v>
      </c>
      <c r="F61" s="3"/>
      <c r="G61" s="11"/>
      <c r="H61" s="42">
        <v>54000</v>
      </c>
      <c r="I61" s="11"/>
    </row>
    <row r="62" spans="1:9" s="25" customFormat="1" ht="86.25" customHeight="1">
      <c r="A62" s="56" t="s">
        <v>43</v>
      </c>
      <c r="B62" s="56" t="s">
        <v>44</v>
      </c>
      <c r="C62" s="57" t="s">
        <v>45</v>
      </c>
      <c r="D62" s="65" t="s">
        <v>46</v>
      </c>
      <c r="E62" s="55" t="s">
        <v>98</v>
      </c>
      <c r="F62" s="3"/>
      <c r="G62" s="11"/>
      <c r="H62" s="43">
        <f>171000+190000+180000-50000+263500</f>
        <v>754500</v>
      </c>
      <c r="I62" s="11"/>
    </row>
    <row r="63" spans="1:9" s="25" customFormat="1" ht="86.25" customHeight="1">
      <c r="A63" s="56" t="s">
        <v>43</v>
      </c>
      <c r="B63" s="56" t="s">
        <v>44</v>
      </c>
      <c r="C63" s="57" t="s">
        <v>45</v>
      </c>
      <c r="D63" s="65" t="s">
        <v>46</v>
      </c>
      <c r="E63" s="55" t="s">
        <v>169</v>
      </c>
      <c r="F63" s="3"/>
      <c r="G63" s="11"/>
      <c r="H63" s="43">
        <f>50000+907000</f>
        <v>957000</v>
      </c>
      <c r="I63" s="11"/>
    </row>
    <row r="64" spans="1:9" s="25" customFormat="1" ht="86.25" customHeight="1">
      <c r="A64" s="56" t="s">
        <v>43</v>
      </c>
      <c r="B64" s="56" t="s">
        <v>44</v>
      </c>
      <c r="C64" s="57" t="s">
        <v>45</v>
      </c>
      <c r="D64" s="65" t="s">
        <v>46</v>
      </c>
      <c r="E64" s="55" t="s">
        <v>146</v>
      </c>
      <c r="F64" s="3"/>
      <c r="G64" s="11"/>
      <c r="H64" s="43">
        <v>112560</v>
      </c>
      <c r="I64" s="11"/>
    </row>
    <row r="65" spans="1:9" s="25" customFormat="1" ht="86.25" customHeight="1">
      <c r="A65" s="56" t="s">
        <v>43</v>
      </c>
      <c r="B65" s="56" t="s">
        <v>44</v>
      </c>
      <c r="C65" s="57" t="s">
        <v>45</v>
      </c>
      <c r="D65" s="65" t="s">
        <v>46</v>
      </c>
      <c r="E65" s="55" t="s">
        <v>147</v>
      </c>
      <c r="F65" s="3"/>
      <c r="G65" s="11"/>
      <c r="H65" s="43">
        <v>65563</v>
      </c>
      <c r="I65" s="11"/>
    </row>
    <row r="66" spans="1:9" s="25" customFormat="1" ht="86.25" customHeight="1">
      <c r="A66" s="56" t="s">
        <v>43</v>
      </c>
      <c r="B66" s="56" t="s">
        <v>44</v>
      </c>
      <c r="C66" s="57" t="s">
        <v>45</v>
      </c>
      <c r="D66" s="65" t="s">
        <v>46</v>
      </c>
      <c r="E66" s="55" t="s">
        <v>148</v>
      </c>
      <c r="F66" s="3"/>
      <c r="G66" s="11"/>
      <c r="H66" s="43">
        <v>262640</v>
      </c>
      <c r="I66" s="11"/>
    </row>
    <row r="67" spans="1:9" s="25" customFormat="1" ht="86.25" customHeight="1">
      <c r="A67" s="56" t="s">
        <v>43</v>
      </c>
      <c r="B67" s="56" t="s">
        <v>44</v>
      </c>
      <c r="C67" s="57" t="s">
        <v>45</v>
      </c>
      <c r="D67" s="65" t="s">
        <v>46</v>
      </c>
      <c r="E67" s="55" t="s">
        <v>149</v>
      </c>
      <c r="F67" s="3"/>
      <c r="G67" s="11"/>
      <c r="H67" s="43">
        <v>150123</v>
      </c>
      <c r="I67" s="11"/>
    </row>
    <row r="68" spans="1:9" s="25" customFormat="1" ht="86.25" customHeight="1">
      <c r="A68" s="56" t="s">
        <v>43</v>
      </c>
      <c r="B68" s="56" t="s">
        <v>44</v>
      </c>
      <c r="C68" s="57" t="s">
        <v>45</v>
      </c>
      <c r="D68" s="65" t="s">
        <v>46</v>
      </c>
      <c r="E68" s="55" t="s">
        <v>152</v>
      </c>
      <c r="F68" s="3"/>
      <c r="G68" s="11"/>
      <c r="H68" s="43">
        <v>64338</v>
      </c>
      <c r="I68" s="11"/>
    </row>
    <row r="69" spans="1:9" s="25" customFormat="1" ht="76.5" customHeight="1">
      <c r="A69" s="56" t="s">
        <v>99</v>
      </c>
      <c r="B69" s="56" t="s">
        <v>100</v>
      </c>
      <c r="C69" s="57" t="s">
        <v>101</v>
      </c>
      <c r="D69" s="65" t="s">
        <v>102</v>
      </c>
      <c r="E69" s="55" t="s">
        <v>103</v>
      </c>
      <c r="F69" s="3"/>
      <c r="G69" s="11"/>
      <c r="H69" s="42">
        <f>445000-154684.78</f>
        <v>290315.21999999997</v>
      </c>
      <c r="I69" s="11"/>
    </row>
    <row r="70" spans="1:9" s="25" customFormat="1" ht="40.5" customHeight="1">
      <c r="A70" s="56" t="s">
        <v>47</v>
      </c>
      <c r="B70" s="56" t="s">
        <v>48</v>
      </c>
      <c r="C70" s="57" t="s">
        <v>49</v>
      </c>
      <c r="D70" s="65" t="s">
        <v>50</v>
      </c>
      <c r="E70" s="62" t="s">
        <v>72</v>
      </c>
      <c r="F70" s="2"/>
      <c r="G70" s="12"/>
      <c r="H70" s="42">
        <v>20000</v>
      </c>
      <c r="I70" s="12"/>
    </row>
    <row r="71" spans="1:9" s="25" customFormat="1" ht="40.5" customHeight="1">
      <c r="A71" s="56" t="s">
        <v>47</v>
      </c>
      <c r="B71" s="56" t="s">
        <v>48</v>
      </c>
      <c r="C71" s="57" t="s">
        <v>49</v>
      </c>
      <c r="D71" s="65" t="s">
        <v>50</v>
      </c>
      <c r="E71" s="55" t="s">
        <v>153</v>
      </c>
      <c r="F71" s="2"/>
      <c r="G71" s="12"/>
      <c r="H71" s="42">
        <v>200000</v>
      </c>
      <c r="I71" s="12"/>
    </row>
    <row r="72" spans="1:9" s="25" customFormat="1" ht="27" customHeight="1">
      <c r="A72" s="56" t="s">
        <v>128</v>
      </c>
      <c r="B72" s="56">
        <v>1150</v>
      </c>
      <c r="C72" s="60" t="s">
        <v>123</v>
      </c>
      <c r="D72" s="61" t="s">
        <v>124</v>
      </c>
      <c r="E72" s="55" t="s">
        <v>121</v>
      </c>
      <c r="F72" s="2"/>
      <c r="G72" s="12"/>
      <c r="H72" s="42">
        <f>135000-63</f>
        <v>134937</v>
      </c>
      <c r="I72" s="12"/>
    </row>
    <row r="73" spans="1:9" s="25" customFormat="1" ht="42.75" customHeight="1">
      <c r="A73" s="56" t="s">
        <v>129</v>
      </c>
      <c r="B73" s="56">
        <v>5031</v>
      </c>
      <c r="C73" s="60" t="s">
        <v>53</v>
      </c>
      <c r="D73" s="61" t="s">
        <v>122</v>
      </c>
      <c r="E73" s="55" t="s">
        <v>162</v>
      </c>
      <c r="F73" s="2"/>
      <c r="G73" s="12"/>
      <c r="H73" s="42">
        <f>100000+50000</f>
        <v>150000</v>
      </c>
      <c r="I73" s="12"/>
    </row>
    <row r="74" spans="1:9" s="25" customFormat="1" ht="42.75" customHeight="1">
      <c r="A74" s="63" t="s">
        <v>107</v>
      </c>
      <c r="B74" s="56">
        <v>7321</v>
      </c>
      <c r="C74" s="57" t="s">
        <v>81</v>
      </c>
      <c r="D74" s="65" t="s">
        <v>104</v>
      </c>
      <c r="E74" s="55" t="s">
        <v>154</v>
      </c>
      <c r="F74" s="2"/>
      <c r="G74" s="12"/>
      <c r="H74" s="42">
        <v>70000</v>
      </c>
      <c r="I74" s="12"/>
    </row>
    <row r="75" spans="1:9" s="25" customFormat="1" ht="42.75" customHeight="1">
      <c r="A75" s="63" t="s">
        <v>107</v>
      </c>
      <c r="B75" s="56">
        <v>7321</v>
      </c>
      <c r="C75" s="57" t="s">
        <v>81</v>
      </c>
      <c r="D75" s="65" t="s">
        <v>104</v>
      </c>
      <c r="E75" s="55" t="s">
        <v>155</v>
      </c>
      <c r="F75" s="2"/>
      <c r="G75" s="12"/>
      <c r="H75" s="42">
        <f>7000000+60000</f>
        <v>7060000</v>
      </c>
      <c r="I75" s="12"/>
    </row>
    <row r="76" spans="1:9" s="25" customFormat="1" ht="47.25" customHeight="1">
      <c r="A76" s="63" t="s">
        <v>107</v>
      </c>
      <c r="B76" s="56">
        <v>7321</v>
      </c>
      <c r="C76" s="57" t="s">
        <v>81</v>
      </c>
      <c r="D76" s="65" t="s">
        <v>104</v>
      </c>
      <c r="E76" s="55" t="s">
        <v>105</v>
      </c>
      <c r="F76" s="2" t="s">
        <v>13</v>
      </c>
      <c r="G76" s="13">
        <v>1499727.76</v>
      </c>
      <c r="H76" s="42">
        <v>608000</v>
      </c>
      <c r="I76" s="12"/>
    </row>
    <row r="77" spans="1:9" ht="47.25" customHeight="1">
      <c r="A77" s="9">
        <v>1000000</v>
      </c>
      <c r="B77" s="48"/>
      <c r="C77" s="48"/>
      <c r="D77" s="49" t="s">
        <v>56</v>
      </c>
      <c r="E77" s="49"/>
      <c r="F77" s="4"/>
      <c r="G77" s="14"/>
      <c r="H77" s="44">
        <f>SUM(H78:H83)</f>
        <v>11683000</v>
      </c>
      <c r="I77" s="14"/>
    </row>
    <row r="78" spans="1:9" s="26" customFormat="1" ht="66.75" customHeight="1">
      <c r="A78" s="56" t="s">
        <v>115</v>
      </c>
      <c r="B78" s="71">
        <v>1100</v>
      </c>
      <c r="C78" s="57" t="s">
        <v>49</v>
      </c>
      <c r="D78" s="72" t="s">
        <v>116</v>
      </c>
      <c r="E78" s="55" t="s">
        <v>114</v>
      </c>
      <c r="F78" s="5"/>
      <c r="G78" s="15"/>
      <c r="H78" s="43">
        <v>360000</v>
      </c>
      <c r="I78" s="15"/>
    </row>
    <row r="79" spans="1:9" ht="40.5">
      <c r="A79" s="59" t="s">
        <v>57</v>
      </c>
      <c r="B79" s="59" t="s">
        <v>58</v>
      </c>
      <c r="C79" s="60" t="s">
        <v>59</v>
      </c>
      <c r="D79" s="61" t="s">
        <v>60</v>
      </c>
      <c r="E79" s="73" t="s">
        <v>73</v>
      </c>
      <c r="F79" s="6"/>
      <c r="G79" s="16"/>
      <c r="H79" s="45">
        <v>83000</v>
      </c>
      <c r="I79" s="16"/>
    </row>
    <row r="80" spans="1:9" s="25" customFormat="1" ht="42" customHeight="1">
      <c r="A80" s="56" t="s">
        <v>61</v>
      </c>
      <c r="B80" s="56" t="s">
        <v>62</v>
      </c>
      <c r="C80" s="57" t="s">
        <v>63</v>
      </c>
      <c r="D80" s="65" t="s">
        <v>64</v>
      </c>
      <c r="E80" s="55" t="s">
        <v>111</v>
      </c>
      <c r="F80" s="2"/>
      <c r="G80" s="12"/>
      <c r="H80" s="42">
        <f>1083750+150280</f>
        <v>1234030</v>
      </c>
      <c r="I80" s="12"/>
    </row>
    <row r="81" spans="1:9" s="25" customFormat="1" ht="41.25" customHeight="1">
      <c r="A81" s="56" t="s">
        <v>61</v>
      </c>
      <c r="B81" s="56" t="s">
        <v>62</v>
      </c>
      <c r="C81" s="57" t="s">
        <v>63</v>
      </c>
      <c r="D81" s="65" t="s">
        <v>64</v>
      </c>
      <c r="E81" s="55" t="s">
        <v>110</v>
      </c>
      <c r="F81" s="2"/>
      <c r="G81" s="12"/>
      <c r="H81" s="42">
        <v>100000</v>
      </c>
      <c r="I81" s="12"/>
    </row>
    <row r="82" spans="1:9" s="25" customFormat="1" ht="41.25" customHeight="1">
      <c r="A82" s="56" t="s">
        <v>61</v>
      </c>
      <c r="B82" s="56" t="s">
        <v>62</v>
      </c>
      <c r="C82" s="57" t="s">
        <v>63</v>
      </c>
      <c r="D82" s="65" t="s">
        <v>64</v>
      </c>
      <c r="E82" s="55" t="s">
        <v>151</v>
      </c>
      <c r="F82" s="2"/>
      <c r="G82" s="12"/>
      <c r="H82" s="42">
        <v>4900000</v>
      </c>
      <c r="I82" s="12"/>
    </row>
    <row r="83" spans="1:9" s="25" customFormat="1" ht="40.5">
      <c r="A83" s="56" t="s">
        <v>61</v>
      </c>
      <c r="B83" s="56" t="s">
        <v>62</v>
      </c>
      <c r="C83" s="57" t="s">
        <v>63</v>
      </c>
      <c r="D83" s="65" t="s">
        <v>64</v>
      </c>
      <c r="E83" s="55" t="s">
        <v>112</v>
      </c>
      <c r="F83" s="2"/>
      <c r="G83" s="12"/>
      <c r="H83" s="78">
        <f>7000000-1083750-250280-360000-300000</f>
        <v>5005970</v>
      </c>
      <c r="I83" s="12"/>
    </row>
    <row r="84" spans="1:9" ht="49.5" customHeight="1">
      <c r="A84" s="9">
        <v>1100000</v>
      </c>
      <c r="B84" s="48"/>
      <c r="C84" s="48"/>
      <c r="D84" s="49" t="s">
        <v>55</v>
      </c>
      <c r="E84" s="49"/>
      <c r="F84" s="4"/>
      <c r="G84" s="14"/>
      <c r="H84" s="44">
        <f>SUM(H85:H92)</f>
        <v>1479000</v>
      </c>
      <c r="I84" s="14"/>
    </row>
    <row r="85" spans="1:9" ht="51.75" customHeight="1">
      <c r="A85" s="59" t="s">
        <v>163</v>
      </c>
      <c r="B85" s="59" t="s">
        <v>164</v>
      </c>
      <c r="C85" s="60" t="s">
        <v>53</v>
      </c>
      <c r="D85" s="61" t="s">
        <v>122</v>
      </c>
      <c r="E85" s="55" t="s">
        <v>113</v>
      </c>
      <c r="F85" s="5"/>
      <c r="G85" s="15"/>
      <c r="H85" s="43">
        <v>40000</v>
      </c>
      <c r="I85" s="15"/>
    </row>
    <row r="86" spans="1:9" ht="46.5" customHeight="1">
      <c r="A86" s="59" t="s">
        <v>163</v>
      </c>
      <c r="B86" s="59" t="s">
        <v>164</v>
      </c>
      <c r="C86" s="60" t="s">
        <v>53</v>
      </c>
      <c r="D86" s="61" t="s">
        <v>122</v>
      </c>
      <c r="E86" s="54" t="s">
        <v>171</v>
      </c>
      <c r="F86" s="5"/>
      <c r="G86" s="15"/>
      <c r="H86" s="43">
        <v>220000</v>
      </c>
      <c r="I86" s="15"/>
    </row>
    <row r="87" spans="1:9" ht="30" customHeight="1">
      <c r="A87" s="59" t="s">
        <v>51</v>
      </c>
      <c r="B87" s="59" t="s">
        <v>52</v>
      </c>
      <c r="C87" s="60" t="s">
        <v>53</v>
      </c>
      <c r="D87" s="61" t="s">
        <v>54</v>
      </c>
      <c r="E87" s="62" t="s">
        <v>106</v>
      </c>
      <c r="F87" s="6"/>
      <c r="G87" s="16"/>
      <c r="H87" s="45">
        <v>450000</v>
      </c>
      <c r="I87" s="16"/>
    </row>
    <row r="88" spans="1:9" ht="30" customHeight="1">
      <c r="A88" s="59" t="s">
        <v>51</v>
      </c>
      <c r="B88" s="59" t="s">
        <v>52</v>
      </c>
      <c r="C88" s="60" t="s">
        <v>53</v>
      </c>
      <c r="D88" s="61" t="s">
        <v>54</v>
      </c>
      <c r="E88" s="55" t="s">
        <v>165</v>
      </c>
      <c r="F88" s="6"/>
      <c r="G88" s="16"/>
      <c r="H88" s="45">
        <v>360000</v>
      </c>
      <c r="I88" s="16"/>
    </row>
    <row r="89" spans="1:9" ht="30" customHeight="1">
      <c r="A89" s="59" t="s">
        <v>51</v>
      </c>
      <c r="B89" s="59" t="s">
        <v>52</v>
      </c>
      <c r="C89" s="60" t="s">
        <v>53</v>
      </c>
      <c r="D89" s="61" t="s">
        <v>54</v>
      </c>
      <c r="E89" s="62" t="s">
        <v>143</v>
      </c>
      <c r="F89" s="6"/>
      <c r="G89" s="16"/>
      <c r="H89" s="43">
        <f>100000</f>
        <v>100000</v>
      </c>
      <c r="I89" s="16"/>
    </row>
    <row r="90" spans="1:9" ht="30" customHeight="1">
      <c r="A90" s="59" t="s">
        <v>51</v>
      </c>
      <c r="B90" s="59" t="s">
        <v>52</v>
      </c>
      <c r="C90" s="60" t="s">
        <v>53</v>
      </c>
      <c r="D90" s="61" t="s">
        <v>54</v>
      </c>
      <c r="E90" s="62" t="s">
        <v>166</v>
      </c>
      <c r="F90" s="6"/>
      <c r="G90" s="16"/>
      <c r="H90" s="43">
        <f>190000</f>
        <v>190000</v>
      </c>
      <c r="I90" s="16"/>
    </row>
    <row r="91" spans="1:9" ht="30" customHeight="1">
      <c r="A91" s="59" t="s">
        <v>51</v>
      </c>
      <c r="B91" s="59" t="s">
        <v>52</v>
      </c>
      <c r="C91" s="60" t="s">
        <v>53</v>
      </c>
      <c r="D91" s="61" t="s">
        <v>54</v>
      </c>
      <c r="E91" s="55" t="s">
        <v>113</v>
      </c>
      <c r="F91" s="6"/>
      <c r="G91" s="16"/>
      <c r="H91" s="45">
        <v>19000</v>
      </c>
      <c r="I91" s="16"/>
    </row>
    <row r="92" spans="1:9" ht="40.5">
      <c r="A92" s="59" t="s">
        <v>51</v>
      </c>
      <c r="B92" s="59" t="s">
        <v>52</v>
      </c>
      <c r="C92" s="60" t="s">
        <v>53</v>
      </c>
      <c r="D92" s="61" t="s">
        <v>54</v>
      </c>
      <c r="E92" s="54" t="s">
        <v>74</v>
      </c>
      <c r="F92" s="6"/>
      <c r="G92" s="16"/>
      <c r="H92" s="45">
        <v>100000</v>
      </c>
      <c r="I92" s="16"/>
    </row>
    <row r="93" spans="1:9" ht="49.5" customHeight="1">
      <c r="A93" s="9">
        <v>3700000</v>
      </c>
      <c r="B93" s="48"/>
      <c r="C93" s="48"/>
      <c r="D93" s="49" t="s">
        <v>174</v>
      </c>
      <c r="E93" s="49"/>
      <c r="F93" s="4"/>
      <c r="G93" s="14"/>
      <c r="H93" s="44">
        <f>SUM(H94:H95)</f>
        <v>300000</v>
      </c>
      <c r="I93" s="14"/>
    </row>
    <row r="94" spans="1:9" ht="57" customHeight="1">
      <c r="A94" s="59">
        <v>3719770</v>
      </c>
      <c r="B94" s="59">
        <v>9770</v>
      </c>
      <c r="C94" s="75" t="s">
        <v>176</v>
      </c>
      <c r="D94" s="74" t="s">
        <v>175</v>
      </c>
      <c r="E94" s="55" t="s">
        <v>179</v>
      </c>
      <c r="F94" s="5"/>
      <c r="G94" s="15"/>
      <c r="H94" s="78">
        <v>300000</v>
      </c>
      <c r="I94" s="15"/>
    </row>
    <row r="95" spans="1:9" ht="23.25" hidden="1">
      <c r="A95" s="59"/>
      <c r="B95" s="59"/>
      <c r="C95" s="60"/>
      <c r="D95" s="61"/>
      <c r="E95" s="54"/>
      <c r="F95" s="6"/>
      <c r="G95" s="16"/>
      <c r="H95" s="45"/>
      <c r="I95" s="16"/>
    </row>
    <row r="96" spans="1:9" ht="22.5">
      <c r="A96" s="27" t="s">
        <v>1</v>
      </c>
      <c r="B96" s="27" t="s">
        <v>1</v>
      </c>
      <c r="C96" s="27" t="s">
        <v>1</v>
      </c>
      <c r="D96" s="28" t="s">
        <v>2</v>
      </c>
      <c r="E96" s="28" t="s">
        <v>1</v>
      </c>
      <c r="F96" s="27" t="s">
        <v>1</v>
      </c>
      <c r="G96" s="29"/>
      <c r="H96" s="46">
        <f>H84+H77+H49+H9+H93</f>
        <v>83398810.270000011</v>
      </c>
      <c r="I96" s="29"/>
    </row>
    <row r="98" spans="3:7" ht="20.25">
      <c r="C98" s="30"/>
      <c r="D98" s="31" t="s">
        <v>69</v>
      </c>
      <c r="E98" s="32"/>
      <c r="F98" s="30"/>
      <c r="G98" s="30" t="s">
        <v>70</v>
      </c>
    </row>
  </sheetData>
  <mergeCells count="2">
    <mergeCell ref="A5:I5"/>
    <mergeCell ref="A6:I6"/>
  </mergeCells>
  <printOptions horizontalCentered="1"/>
  <pageMargins left="0.70866141732283472" right="0.51181102362204722" top="0.94488188976377963" bottom="0.35433070866141736" header="0.31496062992125984" footer="0.31496062992125984"/>
  <pageSetup paperSize="9" scale="33" fitToWidth="3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cp:lastPrinted>2019-08-02T07:18:02Z</cp:lastPrinted>
  <dcterms:created xsi:type="dcterms:W3CDTF">2018-11-19T09:03:36Z</dcterms:created>
  <dcterms:modified xsi:type="dcterms:W3CDTF">2019-09-16T12:01:10Z</dcterms:modified>
</cp:coreProperties>
</file>