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3"/>
  </bookViews>
  <sheets>
    <sheet name="дод.1 з-ф" sheetId="1" r:id="rId1"/>
    <sheet name="дод.1 с-ф" sheetId="2" r:id="rId2"/>
    <sheet name="дод 2. з-ф" sheetId="3" r:id="rId3"/>
    <sheet name="дод.2с-ф" sheetId="4" r:id="rId4"/>
  </sheets>
  <definedNames>
    <definedName name="_xlnm.Print_Area" localSheetId="2">'дод 2. з-ф'!$A$1:$G$97</definedName>
    <definedName name="_xlnm.Print_Area" localSheetId="0">'дод.1 з-ф'!$A$1:$G$120</definedName>
    <definedName name="_xlnm.Print_Area" localSheetId="3">'дод.2с-ф'!$A$1:$G$68</definedName>
  </definedNames>
  <calcPr fullCalcOnLoad="1"/>
</workbook>
</file>

<file path=xl/sharedStrings.xml><?xml version="1.0" encoding="utf-8"?>
<sst xmlns="http://schemas.openxmlformats.org/spreadsheetml/2006/main" count="459" uniqueCount="380">
  <si>
    <t>Найменування показника</t>
  </si>
  <si>
    <t>ЗАГАЛЬНИЙ ФОНД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</si>
  <si>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</si>
  <si>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</si>
  <si>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</si>
  <si>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</si>
  <si>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</si>
  <si>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Фізична культура i спорт</t>
  </si>
  <si>
    <t>Всього видатків спеціального фонду:</t>
  </si>
  <si>
    <t>Цільові фонди</t>
  </si>
  <si>
    <t>Додаток № 2</t>
  </si>
  <si>
    <t>(грн.)</t>
  </si>
  <si>
    <t xml:space="preserve">СПЕЦІАЛЬНИЙ ФОНД </t>
  </si>
  <si>
    <t>Секретар ради</t>
  </si>
  <si>
    <t>план більше факту на</t>
  </si>
  <si>
    <t>план більше факта на</t>
  </si>
  <si>
    <t>Разом загальний та спеціальний фонди:</t>
  </si>
  <si>
    <t>доходи</t>
  </si>
  <si>
    <t>видатки</t>
  </si>
  <si>
    <t>з/ф</t>
  </si>
  <si>
    <t>с/ф</t>
  </si>
  <si>
    <t>всього</t>
  </si>
  <si>
    <t>до рішення міської ради</t>
  </si>
  <si>
    <t>Резервний фонд</t>
  </si>
  <si>
    <t>Додаток № 1</t>
  </si>
  <si>
    <t>КОД</t>
  </si>
  <si>
    <t>Найменування доходів згідно 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</si>
  <si>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</si>
  <si>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</si>
  <si>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</si>
  <si>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</si>
  <si>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</si>
  <si>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</si>
  <si>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</si>
  <si>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Внутрішні податки на товари та послуги</t>
  </si>
  <si>
    <t>Акцизний податок з реалізації субєктами господарювання</t>
  </si>
  <si>
    <t>Інші податки</t>
  </si>
  <si>
    <t>Місцеві податки і збори до 01.01.2011 року</t>
  </si>
  <si>
    <t>Місцеві податки і збори</t>
  </si>
  <si>
    <t>Туристичний збір</t>
  </si>
  <si>
    <t>Збір за провадження деяких видів підприємницької діяльності</t>
  </si>
  <si>
    <t>Єдиний податок</t>
  </si>
  <si>
    <t>Інші податки і збори</t>
  </si>
  <si>
    <t>Неподаткові надходження</t>
  </si>
  <si>
    <t>Доходи від власності та підприємницької діяльності</t>
  </si>
  <si>
    <t>Частина чистого прибутку ( доходу) державних унітарних підприємств та їх об'єднань, що вилучаються до бюджету та дивіденди</t>
  </si>
  <si>
    <t>Частина чистого прибутку( доходу) комунальних унітарних підприємств та їх об'єднань, що вилучаються до бюджету</t>
  </si>
  <si>
    <t xml:space="preserve">Інші надходження </t>
  </si>
  <si>
    <t>Адмінштрафи та інші санкції</t>
  </si>
  <si>
    <t>Плата за надання адміністративних послуг</t>
  </si>
  <si>
    <t>Державне мито</t>
  </si>
  <si>
    <t>Інші неподаткові надходження</t>
  </si>
  <si>
    <t>Інші  надходження</t>
  </si>
  <si>
    <t>Надходження коштів з рахунків виборчих фондів</t>
  </si>
  <si>
    <t>Доходи від операцій з капіталом</t>
  </si>
  <si>
    <t>Разом власних доходів</t>
  </si>
  <si>
    <t>Офіційні трансферти</t>
  </si>
  <si>
    <t>Дотації</t>
  </si>
  <si>
    <t>Додаткова дотація з державного бюджету місцевим бюджетам на вірювнювання фінансової забезпеченості</t>
  </si>
  <si>
    <t>Додаткова дотація з Державного бюджету</t>
  </si>
  <si>
    <t>Субвенції з державного бюджету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</si>
  <si>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</si>
  <si>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шодо соціально- економічного розвитку окремих територій.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</si>
  <si>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</si>
  <si>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погашення заборгованості з різниці в тарифах на теплову енергію, послуги централізованого водрпостачання та водовідведення, що вироблялися, транспортувалися та постачалися населенню.</t>
  </si>
  <si>
    <t>РАЗОМ ДОХОДІВ ЗАГАЛЬНОГО ФОНДУ</t>
  </si>
  <si>
    <t>СПЕЦІАЛЬНИЙ  ФОНД</t>
  </si>
  <si>
    <t>Найменування  показника</t>
  </si>
  <si>
    <t>Кошторисні призначення на рік з урахуванням змін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</si>
  <si>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</si>
  <si>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</si>
  <si>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</si>
  <si>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 xml:space="preserve">Збір за першу реєстрацію транспортного засобу з фізичних осіб </t>
  </si>
  <si>
    <t>Екологічний податок</t>
  </si>
  <si>
    <t>Грошові стягнення за шкоду, заподіяну порушенням.законодавста про охорону навколишнього природного середовища.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</si>
  <si>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</si>
  <si>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</si>
  <si>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відчуження майна, що знаходиться у  комунальній власності.</t>
  </si>
  <si>
    <t xml:space="preserve">Цільові фонди </t>
  </si>
  <si>
    <t>РАЗОМ власних доходів</t>
  </si>
  <si>
    <t>Субвенція з державного бюджету місцевим бюджетам на надання пільг та житлових субсидій населенню на оплату електоренергії, природного газу, послуг тепло-,водопостачання і водрвідведення, квартирної плати</t>
  </si>
  <si>
    <t>Субвенція з державного бюджету місцевим бюджетам на фінансування ремонту приміщень управлінь праці та соціального захисту  виконавчих органів міських рад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</si>
  <si>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</si>
  <si>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ДОХОДІВ СПЕЦІАЛЬНОГО ФОНДУ</t>
  </si>
  <si>
    <t>Охорона здоров"я</t>
  </si>
  <si>
    <t>Медична субвенція з Державного бюджету місцевим бюджетам</t>
  </si>
  <si>
    <t>Дотація</t>
  </si>
  <si>
    <t>Стабілізаційна дотація</t>
  </si>
  <si>
    <r>
      <t>Збір за першу реєстрацію транспортного засобу з юридичних осіб</t>
    </r>
    <r>
      <rPr>
        <i/>
        <sz val="14"/>
        <rFont val="Times New Roman"/>
        <family val="1"/>
      </rPr>
      <t xml:space="preserve"> </t>
    </r>
  </si>
  <si>
    <t>Збір за забруднення навколишнього природнього середовища</t>
  </si>
  <si>
    <t xml:space="preserve">інші збори за забруднення навколишнього природнього середовища </t>
  </si>
  <si>
    <t>Код ТПКВКМБ/ТКВКБМС</t>
  </si>
  <si>
    <t>Керівництво і управління у відповідній сфері у місті Фастів  обласного значення</t>
  </si>
  <si>
    <t>Надання загальної середньої освіти вечiрнiми (змінними) школами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</si>
  <si>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</si>
  <si>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</si>
  <si>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</si>
  <si>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</si>
  <si>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комунальних спортивних споруд</t>
  </si>
  <si>
    <t>Забезпечення діяльності централізованої бухгалтерії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</si>
  <si>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</si>
  <si>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та заклади молодіжної політики</t>
  </si>
  <si>
    <t>Акцизний податок з вироблених в Україні підакцизних товарів</t>
  </si>
  <si>
    <t>Пальне</t>
  </si>
  <si>
    <t>Акцизний податок з ввезених на митну територію України</t>
  </si>
  <si>
    <t>Податок на майно</t>
  </si>
  <si>
    <t xml:space="preserve">Штрафні санції за порушення законодавства про патентування,за порушення норм регулювання обігу готівки та про застосування реєстраторів розрахункових операцій у сфері торгівлі,громадського харчування та послуг </t>
  </si>
  <si>
    <t>Надходження від продажу основного капіталу</t>
  </si>
  <si>
    <t>0160</t>
  </si>
  <si>
    <t>0180</t>
  </si>
  <si>
    <t>2111</t>
  </si>
  <si>
    <t>1100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</si>
  <si>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</si>
  <si>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</si>
  <si>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Надання дошкільної освіти</t>
  </si>
  <si>
    <t>1150</t>
  </si>
  <si>
    <t xml:space="preserve">Методичне забезпечення діяльності навчальних закладів </t>
  </si>
  <si>
    <t>1161</t>
  </si>
  <si>
    <t xml:space="preserve">Забезпечення діяльності інших закладів у сфері освіти 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</si>
  <si>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</si>
  <si>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</si>
  <si>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3121</t>
  </si>
  <si>
    <t>3133</t>
  </si>
  <si>
    <t>3140</t>
  </si>
  <si>
    <t>3160</t>
  </si>
  <si>
    <t>3192</t>
  </si>
  <si>
    <t>3230</t>
  </si>
  <si>
    <t>3242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</si>
  <si>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</si>
  <si>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Утримання та забезпечення діяльності центрів соціальних служб для сім’ї,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</si>
  <si>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</si>
  <si>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</si>
  <si>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</si>
  <si>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</si>
  <si>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</si>
  <si>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</si>
  <si>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4040</t>
  </si>
  <si>
    <t>4060</t>
  </si>
  <si>
    <t>4081</t>
  </si>
  <si>
    <t>4082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</si>
  <si>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</si>
  <si>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</si>
  <si>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 xml:space="preserve">Забезпечення діяльності інших закладів в галузі культури і мистецтва </t>
  </si>
  <si>
    <t>6011</t>
  </si>
  <si>
    <t>6013</t>
  </si>
  <si>
    <t>6030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</si>
  <si>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</si>
  <si>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</si>
  <si>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</si>
  <si>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7000</t>
  </si>
  <si>
    <t>Економічна діяльність</t>
  </si>
  <si>
    <t>7130</t>
  </si>
  <si>
    <t>7461</t>
  </si>
  <si>
    <t>7680</t>
  </si>
  <si>
    <t>Здійснення 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</si>
  <si>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</si>
  <si>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</si>
  <si>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Інша діяльність</t>
  </si>
  <si>
    <t>8600</t>
  </si>
  <si>
    <t>8700</t>
  </si>
  <si>
    <t>Обслуговування місцевого боргу</t>
  </si>
  <si>
    <t>9110</t>
  </si>
  <si>
    <t>9410</t>
  </si>
  <si>
    <t>9710</t>
  </si>
  <si>
    <t>Міжбюджетні трансферти</t>
  </si>
  <si>
    <t>Реверсна дотація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</si>
  <si>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</si>
  <si>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</si>
  <si>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Всього видатків загального фонду</t>
  </si>
  <si>
    <t>0100</t>
  </si>
  <si>
    <t>1000</t>
  </si>
  <si>
    <t>3000</t>
  </si>
  <si>
    <t>6000</t>
  </si>
  <si>
    <t>7691</t>
  </si>
  <si>
    <t>7310</t>
  </si>
  <si>
    <t>7325</t>
  </si>
  <si>
    <t>7330</t>
  </si>
  <si>
    <t>7350</t>
  </si>
  <si>
    <t>Будівництво об'єктів житлово-комунального господарства</t>
  </si>
  <si>
    <t>Будівництво споруд, установ та закладів фізичної культури і спорту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</si>
  <si>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</si>
  <si>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</si>
  <si>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8340</t>
  </si>
  <si>
    <t>Природоохоронні заходи за рахунок цільових фондів</t>
  </si>
  <si>
    <t xml:space="preserve">Рентнаплата за спеціальне використання лісових ресурсів ( крім рентної плати за спеціальне використання лісових ресурсів в частині деревини, заготовленої в порядку </t>
  </si>
  <si>
    <t>Рентна плата за спеціальне використання води водних обєктів місцевого значення</t>
  </si>
  <si>
    <t>Рентна плата за спеціальне використаня води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</si>
  <si>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</si>
  <si>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</si>
  <si>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</si>
  <si>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</si>
  <si>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</si>
  <si>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Усього доходів з урахуванням міжбюджетних трансфертів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</si>
  <si>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</si>
  <si>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</si>
  <si>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дитиною",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</si>
  <si>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потребами за рахунок відповідної субвенції з державного бюджету</t>
  </si>
  <si>
    <t>Надходження від викидів забуднюючих речовин в атмосферне повітря стаціонарними джерелами забруднення</t>
  </si>
  <si>
    <t>Надходженя від скидів забруднюючих речовин безпосередньоу водні обєкти</t>
  </si>
  <si>
    <t>Надходження від розміщення відходів у спеціально відведених для цього місцях чи на обєктах рім розміщення окремих видів відходів як вторинної сировини</t>
  </si>
  <si>
    <t>Кошти від продажу землі</t>
  </si>
  <si>
    <t>Кошти від продажу земельних ділянок несільськогосподарського призначенн,що перебувають у державній або комунальній власності, та земельних ділянок які знаходяться натериторіі АРК</t>
  </si>
  <si>
    <t>Місцеві податки</t>
  </si>
  <si>
    <t>Збір за провадження  деяких видів підприємницької діяльності,що справлявся до 1 січня 2015 року</t>
  </si>
  <si>
    <t>Збір за провадження торговельної діяльності нафтопродуктами,скрапленим та стиснутим газом  на стаціонарних,малогабаритних і пересувних автозаправних станціях,заправних пунктах,що справлявся до 1 січня 2015 року</t>
  </si>
  <si>
    <t>Кошторисні призначення на звітний рік з урахуванням змін</t>
  </si>
  <si>
    <t>Транспортний податок з юридичних осіб</t>
  </si>
  <si>
    <t>Штрафні санкції за порушення законодавства про патентування,за порушення норм регулювання обігу готівки та про застосування реєстраторів розрахункових операцій у сфері торгівлі,громалського харчування та послуг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</si>
  <si>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</si>
  <si>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</si>
  <si>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Плата за встановлення земельного сервітуту</t>
  </si>
  <si>
    <t>Плата за надання інших адміністраивни послуг</t>
  </si>
  <si>
    <t>Субвенції з державного бюджету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</si>
  <si>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</si>
  <si>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субвеції з місцевого бюджету</t>
  </si>
  <si>
    <t>Від органів державного управління</t>
  </si>
  <si>
    <t>1162</t>
  </si>
  <si>
    <t>Інші програми та заходи у сфері освіти</t>
  </si>
  <si>
    <t>2146</t>
  </si>
  <si>
    <t xml:space="preserve">Відшкодування вартості лікарських засобів для лікування окремих захворювань </t>
  </si>
  <si>
    <t>3050</t>
  </si>
  <si>
    <t>6020</t>
  </si>
  <si>
    <t>7622</t>
  </si>
  <si>
    <t xml:space="preserve">Реалізація програм і заходів в галузі туризму та курортів </t>
  </si>
  <si>
    <t>1030</t>
  </si>
  <si>
    <t>6082</t>
  </si>
  <si>
    <t xml:space="preserve">Придбання житла для окремих категорій населення </t>
  </si>
  <si>
    <t>Будівництво освітніх установ та закладів</t>
  </si>
  <si>
    <t>7370</t>
  </si>
  <si>
    <t>7670</t>
  </si>
  <si>
    <t xml:space="preserve">Внески до статутного капіталу суб'єктів господарювання </t>
  </si>
  <si>
    <t xml:space="preserve">Інші заходи та заклади молодіжної політики </t>
  </si>
  <si>
    <t xml:space="preserve">Інші заходи у сфері соціального захисту і соціального забезпечення </t>
  </si>
  <si>
    <t>Адмінзбори та платежі,  доходи від некомерційного  господарської діяльності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</si>
  <si>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</si>
  <si>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державну реєстрацію речових прав  на нерухоме майно</t>
  </si>
  <si>
    <t xml:space="preserve">Плата за скорочення термінів надання послуг у сфері державної реєстрації </t>
  </si>
  <si>
    <t>Дотації з місцевих бюджетів іншим місцевим бюджетам</t>
  </si>
  <si>
    <t>Кошти від відчуження майна, що належить АРК та майна,що перебуває у комунальтній власності</t>
  </si>
  <si>
    <t>Пільгове медичне обслуговування осіб, які постраждали внаслідок Чорнобильської катастрофи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</si>
  <si>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</si>
  <si>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Затверджено на 2020 рік з урахуванням змін</t>
  </si>
  <si>
    <t>Затверджено розписом на 2020 рік</t>
  </si>
  <si>
    <t>Затверджено розписом з урахуванням внесених змін на 2020 р.</t>
  </si>
  <si>
    <t>1170</t>
  </si>
  <si>
    <t>Забезпечення діяльності інклюзивно-ресурних центрів</t>
  </si>
  <si>
    <t>Кошторисні призначення на 2020 рік з урахуванням змін</t>
  </si>
  <si>
    <t>Методичне забезпечення діяльності закладів освіти</t>
  </si>
  <si>
    <t>Забезпечення діяльності інклюзивно-ресурсних центрів</t>
  </si>
  <si>
    <t>Забезпечення діяльності інших закладів  в галузі культури і мистецтва</t>
  </si>
  <si>
    <t>7323</t>
  </si>
  <si>
    <t>Будівництво установ та закладів соціальної сфери</t>
  </si>
  <si>
    <t>7321</t>
  </si>
  <si>
    <t>7324</t>
  </si>
  <si>
    <t>Будівництво установ та закладів культури</t>
  </si>
  <si>
    <t>Будівництво інших обєктів комунальної власності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</si>
  <si>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</si>
  <si>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</si>
  <si>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спеціальної освіти мистецькими школами</t>
  </si>
  <si>
    <t>3035</t>
  </si>
  <si>
    <t>Компенсаційні виплати за пільговий проїзд окремих категорій громадян на залізничному транспорті</t>
  </si>
  <si>
    <t>7322</t>
  </si>
  <si>
    <t>Будівництво медичних установ та закладів</t>
  </si>
  <si>
    <t>3010</t>
  </si>
  <si>
    <t>3020</t>
  </si>
  <si>
    <t xml:space="preserve">Надання пільг та субсидій населеннб на придбання твердого та рідкого пічного побутового палива і скрапленого газу </t>
  </si>
  <si>
    <t xml:space="preserve">Надання пільг та житлових субсидій населенню на оплату житлово-комунальних послуг  </t>
  </si>
  <si>
    <t>3080</t>
  </si>
  <si>
    <t>3040</t>
  </si>
  <si>
    <t>Надання  допомоги сім'ям з дітьми,  малозабезпеченим сім’ям, тимчасової допомоги дітям</t>
  </si>
  <si>
    <t>Надання допомоги особам з інвалідністюю дітям з інвалідністю, особам, які не маєть права на пенсію, непрацюючій особі, яка досягла загальногл пенсійного віку…</t>
  </si>
  <si>
    <t>7640</t>
  </si>
  <si>
    <t>Заходи з енергозбереження</t>
  </si>
  <si>
    <t>8861</t>
  </si>
  <si>
    <t>8862</t>
  </si>
  <si>
    <t>Надання бюджетних позичок суб'єктам господарювання</t>
  </si>
  <si>
    <t>Повернення бюджетних позичок, наданих суб'єктам господарювання</t>
  </si>
  <si>
    <t>Виконання видатків та кредитування бюджету міста Фастова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</si>
  <si>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</si>
  <si>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</si>
  <si>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</si>
  <si>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кштів освітньої сбвенції</t>
  </si>
  <si>
    <t>Субвенція з місцевого бюджету  за рахунок коштів освітньої сбвенції,що утворилася на початок бюджетного року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</si>
  <si>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</si>
  <si>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</si>
  <si>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Плата за ліцензії на певні види господарської діляьності та сертифікати,що видаються РМАРК, виконавчими органами місцевих рад і місцевими органами виконавчої влади</t>
  </si>
  <si>
    <t>Податок на нерухоме майно, відмінне від земельної ділянки,сплачений юридичними особами, які є власниками обєктів житлової нерухомості</t>
  </si>
  <si>
    <t>Податок на нерухоме майно, відмінне від земельної ділянки, сплачений фізичними особами,які є власниками обєктів житлової нерухомості</t>
  </si>
  <si>
    <t>Податок на нерухоме майно,відмінне від земельної ділянки,сплачений фізичними особами, які є власниками обєктів нежитлової нерухомості</t>
  </si>
  <si>
    <t>Податок на нерухоме майно, відмінне від земельної ділянки,сплачений юридичними особами,які є власниками обєктів нежитлової нерухомості</t>
  </si>
  <si>
    <t>Дотація з місцевого бюджету на здійснення переданих з державного бюджету видатків на утримання закладів освіти та охорони здоров'я за рахунок відповідної додаткової дотації  здержавного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</si>
  <si>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тепло-водопостачанн і водовідведення, квартирної плати (утримання будинків і споруд та прибудинкових територій) управління багатоквартирним будинком вивезення побутового сміття та рідких нечистот за рахунок відповідної субвенції з державного бюджету</t>
  </si>
  <si>
    <t>Субвенція з місцевого бюджету на виплату допомоги сімям з дітьми, малозабезпеченим сімям, особам які мають права на пенсію, особам з інвалідністю ,дітям з інвалідістю,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нагляду за особами з інвалідністю І чи ІІ групи внаслідок психічного розладу,компенсаційної виплати непрацюючій працездатній особі,яка доглядає за особою з інвалідністю І групи, а такожза особою,яка досягла80-річногоо віку за рахуноквідповідної субвенції з державного бюджету</t>
  </si>
  <si>
    <t>0191</t>
  </si>
  <si>
    <t>Проведення місцевих виборів</t>
  </si>
  <si>
    <t xml:space="preserve">від        .2020 року № </t>
  </si>
  <si>
    <t>9770</t>
  </si>
  <si>
    <t>Інша субвенція з місцевого бюджету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</si>
  <si>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</si>
  <si>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</si>
  <si>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</si>
  <si>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</si>
  <si>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</si>
  <si>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</si>
  <si>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</si>
  <si>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</si>
  <si>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</si>
  <si>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Забезпечення функціонування підприємств, установ та організацій, що виробляють, виконують та/або надають житлово-комунальнв послуги</t>
  </si>
  <si>
    <t>Субвенція з місцевого бюджету на проведення виборів депутатів місцевих рад та сільських, селещних, міських голів,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</si>
  <si>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піклування…</t>
  </si>
  <si>
    <t>Субвенція з місцевого бюджету на реалізацію заходів, спрямованих на підвищшення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</si>
  <si>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ЗУ "Про статус ветеранів війни, гарантії їх соціального захисту"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антитористичній операції, забезпеченні її проведення, визначених п.11-14 частини другої статті 7 ЗУ "Про статус ветеранів війни, гарантії їх соціального захисту", та які потребюуть поліпшення житлових умов за рахунок відповідної сувенції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</si>
  <si>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 тії їх соціального захисту" для осіб з інвалідністю І-ІІ групи з числа учасників бойових дій на території інших держав, інвілідність яких настала внаслідок поранення, контузії, каліцтва або захворювання повязаних з перебуванням у цих державах, визначених пунктом 7 частини другої статті7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бюджету.</t>
  </si>
  <si>
    <t>Кошти від продажу прав на земельні ділянки несільськогосподарського призначення,що перебувають у державній або комунальній власності, та прав на земельні ділянки які знаходяться натериторіі АРК</t>
  </si>
  <si>
    <t>Інші субвенції з місцевого бюджету</t>
  </si>
  <si>
    <t>за 2020 року</t>
  </si>
  <si>
    <t>Фактичне виконання за  2020р.</t>
  </si>
  <si>
    <t>Фактичне виконання за  2019 р.</t>
  </si>
  <si>
    <t>Фактичне виконання за 2020 р.</t>
  </si>
  <si>
    <t>Фактичне виконання за  2019р.</t>
  </si>
  <si>
    <t>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</t>
  </si>
  <si>
    <t>Відхилення . 2019 р. до 2020р. (+,-)</t>
  </si>
  <si>
    <t>Виконання за  2020 р. (%)</t>
  </si>
  <si>
    <t>7360</t>
  </si>
  <si>
    <t>Виконання інвестиційних проектів</t>
  </si>
  <si>
    <t>8110</t>
  </si>
  <si>
    <t>Заходи із запобігання та ліквідації надзвичайних ситуацій та наслідків стихійного лиха</t>
  </si>
  <si>
    <t>9750</t>
  </si>
  <si>
    <t>Виконан-ня за  2020р. (%)</t>
  </si>
  <si>
    <t>3111</t>
  </si>
  <si>
    <t>3112</t>
  </si>
  <si>
    <t>3021</t>
  </si>
  <si>
    <t>3022</t>
  </si>
  <si>
    <t>3041</t>
  </si>
  <si>
    <t>3042</t>
  </si>
  <si>
    <t>3043</t>
  </si>
  <si>
    <t>3044</t>
  </si>
  <si>
    <t>3045</t>
  </si>
  <si>
    <t>3046</t>
  </si>
  <si>
    <t>3047</t>
  </si>
  <si>
    <t>3049</t>
  </si>
  <si>
    <t>3081</t>
  </si>
  <si>
    <t>3082</t>
  </si>
  <si>
    <t>3083</t>
  </si>
  <si>
    <t>3084</t>
  </si>
  <si>
    <t>3085</t>
  </si>
  <si>
    <t>3086</t>
  </si>
  <si>
    <t>3087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</si>
  <si>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</si>
  <si>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</si>
  <si>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</si>
  <si>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</si>
  <si>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</si>
  <si>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</si>
  <si>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</si>
  <si>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</si>
  <si>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</si>
  <si>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</si>
  <si>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</si>
  <si>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Відшкодування послуги з догляду за дитиною до трьох років «муніципальна няня»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</si>
  <si>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</si>
  <si>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</si>
  <si>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</si>
  <si>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</si>
  <si>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</si>
  <si>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</si>
  <si>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Надання допомоги на дітей, які виховуються у багатодітних сім`ях</t>
  </si>
  <si>
    <t>Відхилення 2020 р. до  2019р. (+,-)</t>
  </si>
  <si>
    <t>Виконання дохідної частини бюджету м.Фастова за 2020 рік</t>
  </si>
  <si>
    <t xml:space="preserve">від                     2021 року №                                        </t>
  </si>
  <si>
    <t>Фактичні надходження за  2019р.</t>
  </si>
  <si>
    <t>Виконання за  2020 р.(%)</t>
  </si>
  <si>
    <t>Відхилення  2020 р. 2019 р.(+,-)</t>
  </si>
  <si>
    <t>Фактичні надходження за 2020 р.</t>
  </si>
  <si>
    <t>Кошти за шкоду заподіяну на земельних ділянках</t>
  </si>
  <si>
    <t>Інші дотації з місцевого бюджету</t>
  </si>
  <si>
    <t>Фактичні надходження за  2020 р.</t>
  </si>
  <si>
    <t>Відхилення  2020 р.  2019 р.(+,-)</t>
  </si>
  <si>
    <t>Податок на власність</t>
  </si>
  <si>
    <t>Податок з власників наземних транспортних засобів та інших самохідних машин і механізмів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</si>
</sst>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34" borderId="12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8" fillId="0" borderId="11" xfId="53" applyFont="1" applyFill="1" applyBorder="1" applyAlignment="1" applyProtection="1">
      <alignment horizontal="left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vertical="justify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justify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justify"/>
    </xf>
    <xf numFmtId="0" fontId="10" fillId="0" borderId="10" xfId="0" applyFont="1" applyBorder="1" applyAlignment="1" quotePrefix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justify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justify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1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 quotePrefix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vertical="center" wrapText="1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2" fontId="4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49" fontId="4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justify" wrapText="1"/>
    </xf>
    <xf numFmtId="0" fontId="4" fillId="33" borderId="12" xfId="0" applyFont="1" applyFill="1" applyBorder="1" applyAlignment="1">
      <alignment vertical="center" wrapText="1"/>
    </xf>
    <xf numFmtId="4" fontId="4" fillId="0" borderId="10" xfId="0" applyNumberFormat="1" applyFont="1" applyBorder="1" applyAlignment="1" quotePrefix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 quotePrefix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 quotePrefix="1">
      <alignment vertical="top" wrapText="1"/>
    </xf>
    <xf numFmtId="0" fontId="14" fillId="0" borderId="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/>
    </xf>
    <xf numFmtId="4" fontId="4" fillId="33" borderId="15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" fontId="14" fillId="0" borderId="1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4" fontId="15" fillId="33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8" fillId="0" borderId="10" xfId="63" applyNumberFormat="1" applyFon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justify" wrapText="1"/>
    </xf>
    <xf numFmtId="2" fontId="0" fillId="0" borderId="10" xfId="0" applyNumberFormat="1" applyBorder="1" applyAlignment="1" quotePrefix="1">
      <alignment vertical="center" wrapText="1"/>
    </xf>
    <xf numFmtId="0" fontId="10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horizontal="left" vertical="justify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justify"/>
    </xf>
    <xf numFmtId="0" fontId="2" fillId="0" borderId="16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view="pageBreakPreview" zoomScaleNormal="80" zoomScaleSheetLayoutView="100" zoomScalePageLayoutView="0" workbookViewId="0" topLeftCell="A113">
      <selection activeCell="E119" sqref="E119:I119"/>
    </sheetView>
  </sheetViews>
  <sheetFormatPr defaultColWidth="9.00390625" defaultRowHeight="12.75"/>
  <cols>
    <col min="1" max="1" width="13.75390625" style="4" customWidth="1"/>
    <col min="2" max="2" width="63.25390625" style="97" customWidth="1"/>
    <col min="3" max="3" width="21.875" style="4" customWidth="1"/>
    <col min="4" max="4" width="19.375" style="84" customWidth="1"/>
    <col min="5" max="5" width="21.125" style="4" customWidth="1"/>
    <col min="6" max="6" width="15.875" style="4" customWidth="1"/>
    <col min="7" max="7" width="20.25390625" style="4" customWidth="1"/>
    <col min="8" max="16384" width="9.125" style="4" customWidth="1"/>
  </cols>
  <sheetData>
    <row r="1" spans="6:7" ht="15.75">
      <c r="F1" s="96" t="s">
        <v>24</v>
      </c>
      <c r="G1" s="84"/>
    </row>
    <row r="2" spans="6:7" ht="15.75">
      <c r="F2" s="96" t="s">
        <v>22</v>
      </c>
      <c r="G2" s="84"/>
    </row>
    <row r="3" spans="6:7" ht="15.75">
      <c r="F3" s="84" t="s">
        <v>369</v>
      </c>
      <c r="G3" s="84"/>
    </row>
    <row r="5" spans="1:7" ht="18.75">
      <c r="A5" s="132" t="s">
        <v>368</v>
      </c>
      <c r="B5" s="132"/>
      <c r="C5" s="132"/>
      <c r="D5" s="132"/>
      <c r="E5" s="132"/>
      <c r="F5" s="132"/>
      <c r="G5" s="132"/>
    </row>
    <row r="6" spans="1:7" ht="18.75">
      <c r="A6" s="85"/>
      <c r="B6" s="98"/>
      <c r="C6" s="85"/>
      <c r="D6" s="86"/>
      <c r="E6" s="85"/>
      <c r="F6" s="85"/>
      <c r="G6" s="87" t="s">
        <v>11</v>
      </c>
    </row>
    <row r="7" spans="1:7" ht="18.75">
      <c r="A7" s="133" t="s">
        <v>1</v>
      </c>
      <c r="B7" s="133"/>
      <c r="C7" s="133"/>
      <c r="D7" s="133"/>
      <c r="E7" s="133"/>
      <c r="F7" s="133"/>
      <c r="G7" s="133"/>
    </row>
    <row r="8" spans="1:9" ht="20.25" customHeight="1">
      <c r="A8" s="134" t="s">
        <v>25</v>
      </c>
      <c r="B8" s="135" t="s">
        <v>26</v>
      </c>
      <c r="C8" s="136" t="s">
        <v>241</v>
      </c>
      <c r="D8" s="137" t="s">
        <v>373</v>
      </c>
      <c r="E8" s="137" t="s">
        <v>370</v>
      </c>
      <c r="F8" s="134" t="s">
        <v>371</v>
      </c>
      <c r="G8" s="134" t="s">
        <v>372</v>
      </c>
      <c r="H8" s="38"/>
      <c r="I8" s="38"/>
    </row>
    <row r="9" spans="1:9" ht="70.5" customHeight="1">
      <c r="A9" s="134"/>
      <c r="B9" s="135"/>
      <c r="C9" s="136"/>
      <c r="D9" s="137"/>
      <c r="E9" s="137"/>
      <c r="F9" s="138"/>
      <c r="G9" s="134"/>
      <c r="H9" s="38"/>
      <c r="I9" s="38"/>
    </row>
    <row r="10" spans="1:7" ht="18.75">
      <c r="A10" s="37">
        <v>1</v>
      </c>
      <c r="B10" s="100">
        <v>2</v>
      </c>
      <c r="C10" s="88">
        <v>3</v>
      </c>
      <c r="D10" s="89">
        <v>4</v>
      </c>
      <c r="E10" s="89">
        <v>5</v>
      </c>
      <c r="F10" s="88">
        <v>6</v>
      </c>
      <c r="G10" s="37">
        <v>7</v>
      </c>
    </row>
    <row r="11" spans="1:7" ht="18.75">
      <c r="A11" s="90">
        <v>10000000</v>
      </c>
      <c r="B11" s="99" t="s">
        <v>27</v>
      </c>
      <c r="C11" s="45">
        <f>C12+C15+C21+C22+C29+C44</f>
        <v>277490000</v>
      </c>
      <c r="D11" s="43">
        <f>D12+D15+D21+D22+D29+D44</f>
        <v>268365185.57999998</v>
      </c>
      <c r="E11" s="45">
        <f>E12+E15+E21+E22+E29+E44</f>
        <v>257080648.53000003</v>
      </c>
      <c r="F11" s="44">
        <f>D11/C11*100</f>
        <v>96.71166008865184</v>
      </c>
      <c r="G11" s="45">
        <f>D11-E11</f>
        <v>11284537.049999952</v>
      </c>
    </row>
    <row r="12" spans="1:7" ht="37.5">
      <c r="A12" s="42">
        <v>11000000</v>
      </c>
      <c r="B12" s="101" t="s">
        <v>28</v>
      </c>
      <c r="C12" s="47">
        <f>C13+C14</f>
        <v>185250000</v>
      </c>
      <c r="D12" s="48">
        <f>D13+D14</f>
        <v>169949491.71</v>
      </c>
      <c r="E12" s="47">
        <f>E13+E14</f>
        <v>172454779.25</v>
      </c>
      <c r="F12" s="49">
        <f aca="true" t="shared" si="0" ref="F12:F112">D12/C12*100</f>
        <v>91.7406163076923</v>
      </c>
      <c r="G12" s="47">
        <f aca="true" t="shared" si="1" ref="G12:G111">D12-E12</f>
        <v>-2505287.5399999917</v>
      </c>
    </row>
    <row r="13" spans="1:7" ht="18.75">
      <c r="A13" s="42">
        <v>11010000</v>
      </c>
      <c r="B13" s="101" t="s">
        <v>29</v>
      </c>
      <c r="C13" s="47">
        <v>185170000</v>
      </c>
      <c r="D13" s="48">
        <v>169863325.71</v>
      </c>
      <c r="E13" s="47">
        <v>172363701.89</v>
      </c>
      <c r="F13" s="49">
        <f>D13/C13*100</f>
        <v>91.73371804827997</v>
      </c>
      <c r="G13" s="47">
        <f t="shared" si="1"/>
        <v>-2500376.1799999774</v>
      </c>
    </row>
    <row r="14" spans="1:7" ht="37.5">
      <c r="A14" s="42">
        <v>11020000</v>
      </c>
      <c r="B14" s="102" t="s">
        <v>30</v>
      </c>
      <c r="C14" s="47">
        <v>80000</v>
      </c>
      <c r="D14" s="48">
        <v>86166</v>
      </c>
      <c r="E14" s="47">
        <v>91077.36</v>
      </c>
      <c r="F14" s="49">
        <f t="shared" si="0"/>
        <v>107.7075</v>
      </c>
      <c r="G14" s="47">
        <f t="shared" si="1"/>
        <v>-4911.360000000001</v>
      </c>
    </row>
    <row r="15" spans="1:7" ht="37.5">
      <c r="A15" s="90">
        <v>13000000</v>
      </c>
      <c r="B15" s="103" t="s">
        <v>31</v>
      </c>
      <c r="C15" s="45">
        <v>15000</v>
      </c>
      <c r="D15" s="43">
        <v>18377.14</v>
      </c>
      <c r="E15" s="45">
        <v>34820.8</v>
      </c>
      <c r="F15" s="44">
        <f t="shared" si="0"/>
        <v>122.51426666666667</v>
      </c>
      <c r="G15" s="45">
        <f t="shared" si="1"/>
        <v>-16443.660000000003</v>
      </c>
    </row>
    <row r="16" spans="1:7" ht="18.75" hidden="1">
      <c r="A16" s="42">
        <v>13010000</v>
      </c>
      <c r="B16" s="102" t="s">
        <v>32</v>
      </c>
      <c r="C16" s="47"/>
      <c r="D16" s="48"/>
      <c r="E16" s="48">
        <f>E18</f>
        <v>136.94</v>
      </c>
      <c r="F16" s="49"/>
      <c r="G16" s="47">
        <f t="shared" si="1"/>
        <v>-136.94</v>
      </c>
    </row>
    <row r="17" spans="1:7" ht="15.75" customHeight="1" hidden="1">
      <c r="A17" s="42">
        <v>13020000</v>
      </c>
      <c r="B17" s="102" t="s">
        <v>33</v>
      </c>
      <c r="C17" s="47">
        <v>0</v>
      </c>
      <c r="D17" s="48">
        <v>0</v>
      </c>
      <c r="E17" s="48"/>
      <c r="F17" s="49" t="e">
        <f t="shared" si="0"/>
        <v>#DIV/0!</v>
      </c>
      <c r="G17" s="47">
        <f t="shared" si="1"/>
        <v>0</v>
      </c>
    </row>
    <row r="18" spans="1:7" ht="60.75" customHeight="1" hidden="1">
      <c r="A18" s="42">
        <v>13010200</v>
      </c>
      <c r="B18" s="102" t="s">
        <v>184</v>
      </c>
      <c r="C18" s="47"/>
      <c r="D18" s="48"/>
      <c r="E18" s="48">
        <v>136.94</v>
      </c>
      <c r="F18" s="49"/>
      <c r="G18" s="47">
        <f t="shared" si="1"/>
        <v>-136.94</v>
      </c>
    </row>
    <row r="19" spans="1:7" ht="15.75" customHeight="1" hidden="1">
      <c r="A19" s="42">
        <v>13020000</v>
      </c>
      <c r="B19" s="102" t="s">
        <v>186</v>
      </c>
      <c r="C19" s="47"/>
      <c r="D19" s="48"/>
      <c r="E19" s="48">
        <v>14.4</v>
      </c>
      <c r="F19" s="49"/>
      <c r="G19" s="47">
        <f t="shared" si="1"/>
        <v>-14.4</v>
      </c>
    </row>
    <row r="20" spans="1:7" ht="43.5" customHeight="1" hidden="1">
      <c r="A20" s="42">
        <v>13020200</v>
      </c>
      <c r="B20" s="102" t="s">
        <v>185</v>
      </c>
      <c r="C20" s="47"/>
      <c r="D20" s="48"/>
      <c r="E20" s="48">
        <v>14.4</v>
      </c>
      <c r="F20" s="49"/>
      <c r="G20" s="47">
        <f t="shared" si="1"/>
        <v>-14.4</v>
      </c>
    </row>
    <row r="21" spans="1:7" ht="18.75">
      <c r="A21" s="90">
        <v>14000000</v>
      </c>
      <c r="B21" s="99" t="s">
        <v>34</v>
      </c>
      <c r="C21" s="45">
        <v>13150000</v>
      </c>
      <c r="D21" s="43">
        <f>D24+D26+D28</f>
        <v>15243338.98</v>
      </c>
      <c r="E21" s="45">
        <f>E24+E26+E28</f>
        <v>12607487.18</v>
      </c>
      <c r="F21" s="44">
        <f t="shared" si="0"/>
        <v>115.91892760456275</v>
      </c>
      <c r="G21" s="45">
        <f t="shared" si="1"/>
        <v>2635851.8000000007</v>
      </c>
    </row>
    <row r="22" spans="1:7" ht="15.75" customHeight="1" hidden="1">
      <c r="A22" s="42">
        <v>16000000</v>
      </c>
      <c r="B22" s="102" t="s">
        <v>36</v>
      </c>
      <c r="C22" s="47">
        <f>C23</f>
        <v>0</v>
      </c>
      <c r="D22" s="48">
        <f>D23</f>
        <v>0</v>
      </c>
      <c r="E22" s="48">
        <f>E23</f>
        <v>0</v>
      </c>
      <c r="F22" s="49" t="e">
        <f t="shared" si="0"/>
        <v>#DIV/0!</v>
      </c>
      <c r="G22" s="47">
        <f aca="true" t="shared" si="2" ref="G22:G27">D22-E22</f>
        <v>0</v>
      </c>
    </row>
    <row r="23" spans="1:7" ht="15.75" customHeight="1" hidden="1">
      <c r="A23" s="42">
        <v>16010000</v>
      </c>
      <c r="B23" s="102" t="s">
        <v>37</v>
      </c>
      <c r="C23" s="47">
        <v>0</v>
      </c>
      <c r="D23" s="48">
        <v>0</v>
      </c>
      <c r="E23" s="48">
        <v>0</v>
      </c>
      <c r="F23" s="49" t="e">
        <f t="shared" si="0"/>
        <v>#DIV/0!</v>
      </c>
      <c r="G23" s="47">
        <f t="shared" si="2"/>
        <v>0</v>
      </c>
    </row>
    <row r="24" spans="1:7" ht="37.5">
      <c r="A24" s="42">
        <v>14020000</v>
      </c>
      <c r="B24" s="102" t="s">
        <v>102</v>
      </c>
      <c r="C24" s="47">
        <v>1000000</v>
      </c>
      <c r="D24" s="48">
        <f>D25</f>
        <v>1409053.78</v>
      </c>
      <c r="E24" s="48">
        <f>E25</f>
        <v>914440.1</v>
      </c>
      <c r="F24" s="49">
        <f t="shared" si="0"/>
        <v>140.905378</v>
      </c>
      <c r="G24" s="47">
        <f t="shared" si="2"/>
        <v>494613.68000000005</v>
      </c>
    </row>
    <row r="25" spans="1:7" ht="18.75">
      <c r="A25" s="42">
        <v>14021900</v>
      </c>
      <c r="B25" s="102" t="s">
        <v>103</v>
      </c>
      <c r="C25" s="47">
        <v>1000000</v>
      </c>
      <c r="D25" s="48">
        <v>1409053.78</v>
      </c>
      <c r="E25" s="48">
        <v>914440.1</v>
      </c>
      <c r="F25" s="49">
        <f t="shared" si="0"/>
        <v>140.905378</v>
      </c>
      <c r="G25" s="47">
        <f t="shared" si="2"/>
        <v>494613.68000000005</v>
      </c>
    </row>
    <row r="26" spans="1:7" ht="37.5">
      <c r="A26" s="42">
        <v>14030000</v>
      </c>
      <c r="B26" s="102" t="s">
        <v>104</v>
      </c>
      <c r="C26" s="47">
        <f>C27</f>
        <v>4000000</v>
      </c>
      <c r="D26" s="48">
        <f>D27</f>
        <v>4926779.97</v>
      </c>
      <c r="E26" s="48">
        <f>E27</f>
        <v>3770685.52</v>
      </c>
      <c r="F26" s="49">
        <f t="shared" si="0"/>
        <v>123.16949925</v>
      </c>
      <c r="G26" s="47">
        <f t="shared" si="2"/>
        <v>1156094.4499999997</v>
      </c>
    </row>
    <row r="27" spans="1:7" ht="18.75">
      <c r="A27" s="42">
        <v>14031900</v>
      </c>
      <c r="B27" s="102" t="s">
        <v>103</v>
      </c>
      <c r="C27" s="47">
        <v>4000000</v>
      </c>
      <c r="D27" s="48">
        <v>4926779.97</v>
      </c>
      <c r="E27" s="48">
        <v>3770685.52</v>
      </c>
      <c r="F27" s="49">
        <f t="shared" si="0"/>
        <v>123.16949925</v>
      </c>
      <c r="G27" s="47">
        <f t="shared" si="2"/>
        <v>1156094.4499999997</v>
      </c>
    </row>
    <row r="28" spans="1:7" ht="37.5">
      <c r="A28" s="42">
        <v>14040000</v>
      </c>
      <c r="B28" s="102" t="s">
        <v>35</v>
      </c>
      <c r="C28" s="47">
        <v>8150000</v>
      </c>
      <c r="D28" s="48">
        <v>8907505.23</v>
      </c>
      <c r="E28" s="48">
        <v>7922361.56</v>
      </c>
      <c r="F28" s="49">
        <f>D28/C28*100</f>
        <v>109.2945426993865</v>
      </c>
      <c r="G28" s="47">
        <f>D28-E28</f>
        <v>985143.6700000009</v>
      </c>
    </row>
    <row r="29" spans="1:7" ht="18.75">
      <c r="A29" s="90">
        <v>18000000</v>
      </c>
      <c r="B29" s="99" t="s">
        <v>38</v>
      </c>
      <c r="C29" s="45">
        <f>C30+C41+C42+C43</f>
        <v>79075000</v>
      </c>
      <c r="D29" s="45">
        <f>D30+D41+D42+D43</f>
        <v>83153977.75</v>
      </c>
      <c r="E29" s="43">
        <f>E30+E41+E42+E43</f>
        <v>71983561.30000001</v>
      </c>
      <c r="F29" s="44">
        <f aca="true" t="shared" si="3" ref="F29:F43">D29/C29*100</f>
        <v>105.15836579196964</v>
      </c>
      <c r="G29" s="45">
        <f t="shared" si="1"/>
        <v>11170416.449999988</v>
      </c>
    </row>
    <row r="30" spans="1:7" ht="18.75">
      <c r="A30" s="42">
        <v>18010000</v>
      </c>
      <c r="B30" s="102" t="s">
        <v>105</v>
      </c>
      <c r="C30" s="47">
        <f>C31+C32+C33+C34+C35+C36+C37+C38+C39</f>
        <v>32320000</v>
      </c>
      <c r="D30" s="47">
        <f>D31+D32+D33+D34+D35+D36+D37+D38+D39</f>
        <v>43853263.910000004</v>
      </c>
      <c r="E30" s="48">
        <f>E31+E32+E33+E34+E35+E36+E37+E38+E39</f>
        <v>32772871.42</v>
      </c>
      <c r="F30" s="49">
        <f t="shared" si="3"/>
        <v>135.68460368193072</v>
      </c>
      <c r="G30" s="47">
        <f t="shared" si="1"/>
        <v>11080392.490000002</v>
      </c>
    </row>
    <row r="31" spans="1:7" ht="57.75" customHeight="1">
      <c r="A31" s="42">
        <v>18010100</v>
      </c>
      <c r="B31" s="102" t="s">
        <v>286</v>
      </c>
      <c r="C31" s="47">
        <v>200000</v>
      </c>
      <c r="D31" s="48">
        <v>150848.75</v>
      </c>
      <c r="E31" s="47">
        <v>155923.39</v>
      </c>
      <c r="F31" s="49">
        <f t="shared" si="3"/>
        <v>75.424375</v>
      </c>
      <c r="G31" s="47">
        <f t="shared" si="1"/>
        <v>-5074.640000000014</v>
      </c>
    </row>
    <row r="32" spans="1:7" ht="58.5" customHeight="1">
      <c r="A32" s="42">
        <v>18010200</v>
      </c>
      <c r="B32" s="102" t="s">
        <v>287</v>
      </c>
      <c r="C32" s="47">
        <v>500000</v>
      </c>
      <c r="D32" s="48">
        <v>590299.43</v>
      </c>
      <c r="E32" s="47">
        <v>529038.79</v>
      </c>
      <c r="F32" s="49">
        <f t="shared" si="3"/>
        <v>118.05988600000002</v>
      </c>
      <c r="G32" s="47">
        <f t="shared" si="1"/>
        <v>61260.640000000014</v>
      </c>
    </row>
    <row r="33" spans="1:7" ht="59.25" customHeight="1">
      <c r="A33" s="42">
        <v>18010300</v>
      </c>
      <c r="B33" s="102" t="s">
        <v>288</v>
      </c>
      <c r="C33" s="47">
        <v>465000</v>
      </c>
      <c r="D33" s="48">
        <v>1089755.99</v>
      </c>
      <c r="E33" s="47">
        <v>484926.89</v>
      </c>
      <c r="F33" s="49">
        <f t="shared" si="3"/>
        <v>234.35612688172043</v>
      </c>
      <c r="G33" s="47">
        <f t="shared" si="1"/>
        <v>604829.1</v>
      </c>
    </row>
    <row r="34" spans="1:7" ht="57" customHeight="1">
      <c r="A34" s="42">
        <v>18010400</v>
      </c>
      <c r="B34" s="102" t="s">
        <v>289</v>
      </c>
      <c r="C34" s="47">
        <v>8100000</v>
      </c>
      <c r="D34" s="48">
        <v>7289940.44</v>
      </c>
      <c r="E34" s="47">
        <v>6207393.91</v>
      </c>
      <c r="F34" s="49">
        <f t="shared" si="3"/>
        <v>89.99926469135802</v>
      </c>
      <c r="G34" s="47">
        <f t="shared" si="1"/>
        <v>1082546.5300000003</v>
      </c>
    </row>
    <row r="35" spans="1:7" ht="18.75">
      <c r="A35" s="42">
        <v>18010500</v>
      </c>
      <c r="B35" s="102" t="s">
        <v>187</v>
      </c>
      <c r="C35" s="47">
        <v>10250000</v>
      </c>
      <c r="D35" s="48">
        <v>19131725.01</v>
      </c>
      <c r="E35" s="47">
        <v>11716125.71</v>
      </c>
      <c r="F35" s="49">
        <f t="shared" si="3"/>
        <v>186.6509757073171</v>
      </c>
      <c r="G35" s="47">
        <f t="shared" si="1"/>
        <v>7415599.300000001</v>
      </c>
    </row>
    <row r="36" spans="1:7" ht="18.75">
      <c r="A36" s="42">
        <v>18010600</v>
      </c>
      <c r="B36" s="102" t="s">
        <v>188</v>
      </c>
      <c r="C36" s="47">
        <v>11000000</v>
      </c>
      <c r="D36" s="48">
        <v>13592128.11</v>
      </c>
      <c r="E36" s="47">
        <v>11621769.7</v>
      </c>
      <c r="F36" s="49">
        <f t="shared" si="3"/>
        <v>123.564801</v>
      </c>
      <c r="G36" s="47">
        <f t="shared" si="1"/>
        <v>1970358.4100000001</v>
      </c>
    </row>
    <row r="37" spans="1:7" ht="18.75">
      <c r="A37" s="42">
        <v>18010700</v>
      </c>
      <c r="B37" s="102" t="s">
        <v>189</v>
      </c>
      <c r="C37" s="47">
        <v>135000</v>
      </c>
      <c r="D37" s="48">
        <v>162829.76</v>
      </c>
      <c r="E37" s="47">
        <v>162830.93</v>
      </c>
      <c r="F37" s="49">
        <f t="shared" si="3"/>
        <v>120.61463703703706</v>
      </c>
      <c r="G37" s="47">
        <f t="shared" si="1"/>
        <v>-1.1699999999837019</v>
      </c>
    </row>
    <row r="38" spans="1:7" ht="18.75">
      <c r="A38" s="42">
        <v>18010900</v>
      </c>
      <c r="B38" s="102" t="s">
        <v>190</v>
      </c>
      <c r="C38" s="47">
        <v>1600000</v>
      </c>
      <c r="D38" s="48">
        <v>1830494.88</v>
      </c>
      <c r="E38" s="47">
        <v>1714489.35</v>
      </c>
      <c r="F38" s="49">
        <f t="shared" si="3"/>
        <v>114.40592999999998</v>
      </c>
      <c r="G38" s="47">
        <f t="shared" si="1"/>
        <v>116005.5299999998</v>
      </c>
    </row>
    <row r="39" spans="1:7" ht="18.75">
      <c r="A39" s="42">
        <v>18011000</v>
      </c>
      <c r="B39" s="102" t="s">
        <v>191</v>
      </c>
      <c r="C39" s="47">
        <v>70000</v>
      </c>
      <c r="D39" s="48">
        <v>15241.54</v>
      </c>
      <c r="E39" s="47">
        <v>180372.75</v>
      </c>
      <c r="F39" s="49">
        <f t="shared" si="3"/>
        <v>21.77362857142857</v>
      </c>
      <c r="G39" s="47">
        <f t="shared" si="1"/>
        <v>-165131.21</v>
      </c>
    </row>
    <row r="40" spans="1:7" ht="18.75" hidden="1">
      <c r="A40" s="42">
        <v>18011100</v>
      </c>
      <c r="B40" s="102" t="s">
        <v>206</v>
      </c>
      <c r="C40" s="47">
        <v>0</v>
      </c>
      <c r="D40" s="48">
        <v>0</v>
      </c>
      <c r="E40" s="47"/>
      <c r="F40" s="49"/>
      <c r="G40" s="47">
        <f t="shared" si="1"/>
        <v>0</v>
      </c>
    </row>
    <row r="41" spans="1:7" ht="18.75">
      <c r="A41" s="42">
        <v>18030000</v>
      </c>
      <c r="B41" s="102" t="s">
        <v>39</v>
      </c>
      <c r="C41" s="47">
        <v>5000</v>
      </c>
      <c r="D41" s="48">
        <v>7076</v>
      </c>
      <c r="E41" s="47">
        <v>7541</v>
      </c>
      <c r="F41" s="49"/>
      <c r="G41" s="47">
        <f t="shared" si="1"/>
        <v>-465</v>
      </c>
    </row>
    <row r="42" spans="1:7" ht="37.5" hidden="1">
      <c r="A42" s="42">
        <v>18040000</v>
      </c>
      <c r="B42" s="102" t="s">
        <v>40</v>
      </c>
      <c r="C42" s="47">
        <v>0</v>
      </c>
      <c r="D42" s="48">
        <v>0</v>
      </c>
      <c r="E42" s="47">
        <v>0</v>
      </c>
      <c r="F42" s="49"/>
      <c r="G42" s="47">
        <f t="shared" si="1"/>
        <v>0</v>
      </c>
    </row>
    <row r="43" spans="1:7" ht="18.75">
      <c r="A43" s="42">
        <v>18050000</v>
      </c>
      <c r="B43" s="102" t="s">
        <v>41</v>
      </c>
      <c r="C43" s="47">
        <v>46750000</v>
      </c>
      <c r="D43" s="48">
        <v>39293637.84</v>
      </c>
      <c r="E43" s="47">
        <v>39203148.88</v>
      </c>
      <c r="F43" s="49">
        <f t="shared" si="3"/>
        <v>84.05056222459893</v>
      </c>
      <c r="G43" s="47">
        <f t="shared" si="1"/>
        <v>90488.9600000009</v>
      </c>
    </row>
    <row r="44" spans="1:7" ht="15.75" customHeight="1" hidden="1">
      <c r="A44" s="42">
        <v>19000000</v>
      </c>
      <c r="B44" s="102" t="s">
        <v>42</v>
      </c>
      <c r="C44" s="47">
        <f>C45</f>
        <v>0</v>
      </c>
      <c r="D44" s="48">
        <f>D45</f>
        <v>0</v>
      </c>
      <c r="E44" s="48">
        <f>E45</f>
        <v>0</v>
      </c>
      <c r="F44" s="49"/>
      <c r="G44" s="47">
        <f t="shared" si="1"/>
        <v>0</v>
      </c>
    </row>
    <row r="45" spans="1:7" ht="15.75" customHeight="1" hidden="1">
      <c r="A45" s="42">
        <v>19010000</v>
      </c>
      <c r="B45" s="102" t="s">
        <v>42</v>
      </c>
      <c r="C45" s="47">
        <v>0</v>
      </c>
      <c r="D45" s="48">
        <v>0</v>
      </c>
      <c r="E45" s="48">
        <v>0</v>
      </c>
      <c r="F45" s="49"/>
      <c r="G45" s="47">
        <f t="shared" si="1"/>
        <v>0</v>
      </c>
    </row>
    <row r="46" spans="1:7" ht="18.75">
      <c r="A46" s="90">
        <v>20000000</v>
      </c>
      <c r="B46" s="99" t="s">
        <v>43</v>
      </c>
      <c r="C46" s="45">
        <f>C47+C57+C63+C64+C66</f>
        <v>2910000</v>
      </c>
      <c r="D46" s="43">
        <f>D47+D56+D65</f>
        <v>2215983.5999999996</v>
      </c>
      <c r="E46" s="45">
        <f>E47+E56+E65</f>
        <v>3436753.46</v>
      </c>
      <c r="F46" s="44">
        <f t="shared" si="0"/>
        <v>76.15063917525772</v>
      </c>
      <c r="G46" s="45">
        <f t="shared" si="1"/>
        <v>-1220769.8600000003</v>
      </c>
    </row>
    <row r="47" spans="1:7" ht="20.25" customHeight="1">
      <c r="A47" s="42">
        <v>21000000</v>
      </c>
      <c r="B47" s="102" t="s">
        <v>44</v>
      </c>
      <c r="C47" s="47">
        <f>C49+C50</f>
        <v>125000</v>
      </c>
      <c r="D47" s="48">
        <f>D48+D50</f>
        <v>130276.95999999999</v>
      </c>
      <c r="E47" s="47">
        <f>E48+E50</f>
        <v>208864.97</v>
      </c>
      <c r="F47" s="49">
        <f t="shared" si="0"/>
        <v>104.22156799999999</v>
      </c>
      <c r="G47" s="47">
        <f t="shared" si="1"/>
        <v>-78588.01000000001</v>
      </c>
    </row>
    <row r="48" spans="1:7" ht="56.25">
      <c r="A48" s="42">
        <v>21010000</v>
      </c>
      <c r="B48" s="102" t="s">
        <v>45</v>
      </c>
      <c r="C48" s="47">
        <f>C49</f>
        <v>65000</v>
      </c>
      <c r="D48" s="48">
        <f>D49</f>
        <v>8141</v>
      </c>
      <c r="E48" s="48">
        <f>E49</f>
        <v>80394.8</v>
      </c>
      <c r="F48" s="49">
        <f t="shared" si="0"/>
        <v>12.524615384615384</v>
      </c>
      <c r="G48" s="47">
        <f t="shared" si="1"/>
        <v>-72253.8</v>
      </c>
    </row>
    <row r="49" spans="1:7" ht="56.25">
      <c r="A49" s="42">
        <v>21010300</v>
      </c>
      <c r="B49" s="102" t="s">
        <v>46</v>
      </c>
      <c r="C49" s="47">
        <v>65000</v>
      </c>
      <c r="D49" s="48">
        <v>8141</v>
      </c>
      <c r="E49" s="48">
        <v>80394.8</v>
      </c>
      <c r="F49" s="49">
        <f t="shared" si="0"/>
        <v>12.524615384615384</v>
      </c>
      <c r="G49" s="47">
        <f t="shared" si="1"/>
        <v>-72253.8</v>
      </c>
    </row>
    <row r="50" spans="1:7" ht="18.75">
      <c r="A50" s="42">
        <v>21080000</v>
      </c>
      <c r="B50" s="102" t="s">
        <v>47</v>
      </c>
      <c r="C50" s="47">
        <f>C52+C53+C54+C55</f>
        <v>60000</v>
      </c>
      <c r="D50" s="48">
        <f>D52+D53+D54+D55</f>
        <v>122135.95999999999</v>
      </c>
      <c r="E50" s="48">
        <f>E52+E53+E54+E55</f>
        <v>128470.17</v>
      </c>
      <c r="F50" s="49">
        <f t="shared" si="0"/>
        <v>203.55993333333333</v>
      </c>
      <c r="G50" s="47">
        <f t="shared" si="1"/>
        <v>-6334.210000000006</v>
      </c>
    </row>
    <row r="51" spans="1:7" ht="93.75" hidden="1">
      <c r="A51" s="42">
        <v>21080900</v>
      </c>
      <c r="B51" s="102" t="s">
        <v>106</v>
      </c>
      <c r="C51" s="47">
        <v>0</v>
      </c>
      <c r="D51" s="48">
        <v>0</v>
      </c>
      <c r="E51" s="48">
        <v>0</v>
      </c>
      <c r="F51" s="49" t="e">
        <f t="shared" si="0"/>
        <v>#DIV/0!</v>
      </c>
      <c r="G51" s="47">
        <f>D51-E51</f>
        <v>0</v>
      </c>
    </row>
    <row r="52" spans="1:7" ht="93.75">
      <c r="A52" s="42">
        <v>21080900</v>
      </c>
      <c r="B52" s="102" t="s">
        <v>207</v>
      </c>
      <c r="C52" s="47">
        <v>0</v>
      </c>
      <c r="D52" s="48">
        <v>0</v>
      </c>
      <c r="E52" s="48">
        <v>0</v>
      </c>
      <c r="F52" s="49">
        <v>0</v>
      </c>
      <c r="G52" s="47">
        <v>0</v>
      </c>
    </row>
    <row r="53" spans="1:7" ht="18.75">
      <c r="A53" s="42">
        <v>21081100</v>
      </c>
      <c r="B53" s="102" t="s">
        <v>48</v>
      </c>
      <c r="C53" s="47">
        <v>20000</v>
      </c>
      <c r="D53" s="48">
        <v>54453.7</v>
      </c>
      <c r="E53" s="48">
        <v>35703.59</v>
      </c>
      <c r="F53" s="49">
        <f t="shared" si="0"/>
        <v>272.26849999999996</v>
      </c>
      <c r="G53" s="47">
        <f t="shared" si="1"/>
        <v>18750.11</v>
      </c>
    </row>
    <row r="54" spans="1:7" ht="54" customHeight="1">
      <c r="A54" s="42">
        <v>21081500</v>
      </c>
      <c r="B54" s="102" t="s">
        <v>283</v>
      </c>
      <c r="C54" s="47">
        <v>20000</v>
      </c>
      <c r="D54" s="48">
        <v>38146.31</v>
      </c>
      <c r="E54" s="48">
        <v>53015.19</v>
      </c>
      <c r="F54" s="49">
        <f t="shared" si="0"/>
        <v>190.73155</v>
      </c>
      <c r="G54" s="47">
        <f t="shared" si="1"/>
        <v>-14868.880000000005</v>
      </c>
    </row>
    <row r="55" spans="1:7" ht="18.75">
      <c r="A55" s="42">
        <v>21081700</v>
      </c>
      <c r="B55" s="102" t="s">
        <v>210</v>
      </c>
      <c r="C55" s="47">
        <v>20000</v>
      </c>
      <c r="D55" s="48">
        <v>29535.95</v>
      </c>
      <c r="E55" s="48">
        <v>39751.39</v>
      </c>
      <c r="F55" s="49">
        <f t="shared" si="0"/>
        <v>147.67975</v>
      </c>
      <c r="G55" s="47">
        <f t="shared" si="1"/>
        <v>-10215.439999999999</v>
      </c>
    </row>
    <row r="56" spans="1:7" ht="37.5">
      <c r="A56" s="42">
        <v>22000000</v>
      </c>
      <c r="B56" s="102" t="s">
        <v>233</v>
      </c>
      <c r="C56" s="47">
        <f>C57+C63+C64</f>
        <v>2779000</v>
      </c>
      <c r="D56" s="48">
        <f>D57+D63+D64</f>
        <v>1748663.4</v>
      </c>
      <c r="E56" s="47">
        <f>E63+E64+E57</f>
        <v>2789577.23</v>
      </c>
      <c r="F56" s="49">
        <f t="shared" si="0"/>
        <v>62.9241957538683</v>
      </c>
      <c r="G56" s="47">
        <f t="shared" si="1"/>
        <v>-1040913.8300000001</v>
      </c>
    </row>
    <row r="57" spans="1:7" ht="18.75">
      <c r="A57" s="42">
        <v>22010000</v>
      </c>
      <c r="B57" s="102" t="s">
        <v>49</v>
      </c>
      <c r="C57" s="47">
        <f>C59+C60+C61+C62</f>
        <v>2219000</v>
      </c>
      <c r="D57" s="48">
        <f>D58+D59+D60+D61+D62</f>
        <v>1282697.05</v>
      </c>
      <c r="E57" s="48">
        <f>E58+E59+E60+E61+E62</f>
        <v>2179832.67</v>
      </c>
      <c r="F57" s="49">
        <f t="shared" si="0"/>
        <v>57.805184767913474</v>
      </c>
      <c r="G57" s="47">
        <f t="shared" si="1"/>
        <v>-897135.6199999999</v>
      </c>
    </row>
    <row r="58" spans="1:7" ht="75">
      <c r="A58" s="42">
        <v>22010200</v>
      </c>
      <c r="B58" s="102" t="s">
        <v>285</v>
      </c>
      <c r="C58" s="47">
        <v>0</v>
      </c>
      <c r="D58" s="48">
        <v>0</v>
      </c>
      <c r="E58" s="48">
        <v>384.2</v>
      </c>
      <c r="F58" s="49">
        <v>0</v>
      </c>
      <c r="G58" s="47">
        <v>0</v>
      </c>
    </row>
    <row r="59" spans="1:7" ht="56.25">
      <c r="A59" s="42">
        <v>22010300</v>
      </c>
      <c r="B59" s="102" t="s">
        <v>234</v>
      </c>
      <c r="C59" s="47">
        <v>104000</v>
      </c>
      <c r="D59" s="48">
        <v>126684.61</v>
      </c>
      <c r="E59" s="48">
        <v>126293.5</v>
      </c>
      <c r="F59" s="49">
        <f t="shared" si="0"/>
        <v>121.81212500000001</v>
      </c>
      <c r="G59" s="47">
        <f t="shared" si="1"/>
        <v>391.1100000000006</v>
      </c>
    </row>
    <row r="60" spans="1:7" ht="18.75">
      <c r="A60" s="42">
        <v>22012500</v>
      </c>
      <c r="B60" s="102" t="s">
        <v>211</v>
      </c>
      <c r="C60" s="47">
        <v>1985000</v>
      </c>
      <c r="D60" s="48">
        <v>965791.44</v>
      </c>
      <c r="E60" s="48">
        <v>1925540.97</v>
      </c>
      <c r="F60" s="49">
        <f t="shared" si="0"/>
        <v>48.654480604534</v>
      </c>
      <c r="G60" s="47">
        <f t="shared" si="1"/>
        <v>-959749.53</v>
      </c>
    </row>
    <row r="61" spans="1:7" ht="37.5">
      <c r="A61" s="42">
        <v>22012600</v>
      </c>
      <c r="B61" s="102" t="s">
        <v>235</v>
      </c>
      <c r="C61" s="47">
        <v>125000</v>
      </c>
      <c r="D61" s="48">
        <v>184761</v>
      </c>
      <c r="E61" s="48">
        <v>126074</v>
      </c>
      <c r="F61" s="49">
        <f t="shared" si="0"/>
        <v>147.80880000000002</v>
      </c>
      <c r="G61" s="47">
        <f t="shared" si="1"/>
        <v>58687</v>
      </c>
    </row>
    <row r="62" spans="1:7" ht="37.5">
      <c r="A62" s="42">
        <v>22012900</v>
      </c>
      <c r="B62" s="102" t="s">
        <v>236</v>
      </c>
      <c r="C62" s="47">
        <v>5000</v>
      </c>
      <c r="D62" s="48">
        <v>5460</v>
      </c>
      <c r="E62" s="48">
        <v>1540</v>
      </c>
      <c r="F62" s="49">
        <f t="shared" si="0"/>
        <v>109.2</v>
      </c>
      <c r="G62" s="47">
        <f t="shared" si="1"/>
        <v>3920</v>
      </c>
    </row>
    <row r="63" spans="1:7" ht="56.25" customHeight="1">
      <c r="A63" s="42">
        <v>22080400</v>
      </c>
      <c r="B63" s="102" t="s">
        <v>284</v>
      </c>
      <c r="C63" s="47">
        <v>95000</v>
      </c>
      <c r="D63" s="48">
        <v>142838.19</v>
      </c>
      <c r="E63" s="48">
        <v>146493.83</v>
      </c>
      <c r="F63" s="49">
        <f t="shared" si="0"/>
        <v>150.3559894736842</v>
      </c>
      <c r="G63" s="47">
        <f t="shared" si="1"/>
        <v>-3655.639999999985</v>
      </c>
    </row>
    <row r="64" spans="1:7" ht="18.75">
      <c r="A64" s="42">
        <v>22090000</v>
      </c>
      <c r="B64" s="102" t="s">
        <v>50</v>
      </c>
      <c r="C64" s="47">
        <v>465000</v>
      </c>
      <c r="D64" s="48">
        <v>323128.16</v>
      </c>
      <c r="E64" s="48">
        <v>463250.73</v>
      </c>
      <c r="F64" s="49">
        <f t="shared" si="0"/>
        <v>69.48992688172042</v>
      </c>
      <c r="G64" s="47">
        <f t="shared" si="1"/>
        <v>-140122.57</v>
      </c>
    </row>
    <row r="65" spans="1:7" ht="18.75">
      <c r="A65" s="42">
        <v>24000000</v>
      </c>
      <c r="B65" s="102" t="s">
        <v>51</v>
      </c>
      <c r="C65" s="47">
        <f>C66</f>
        <v>6000</v>
      </c>
      <c r="D65" s="48">
        <f>D66+D67</f>
        <v>337043.24</v>
      </c>
      <c r="E65" s="48">
        <f>E66</f>
        <v>438311.26</v>
      </c>
      <c r="F65" s="49">
        <f t="shared" si="0"/>
        <v>5617.387333333333</v>
      </c>
      <c r="G65" s="47">
        <f t="shared" si="1"/>
        <v>-101268.02000000002</v>
      </c>
    </row>
    <row r="66" spans="1:7" ht="18.75">
      <c r="A66" s="42">
        <v>24060300</v>
      </c>
      <c r="B66" s="102" t="s">
        <v>52</v>
      </c>
      <c r="C66" s="47">
        <v>6000</v>
      </c>
      <c r="D66" s="48">
        <v>336056.6</v>
      </c>
      <c r="E66" s="48">
        <v>438311.26</v>
      </c>
      <c r="F66" s="49">
        <f t="shared" si="0"/>
        <v>5600.943333333333</v>
      </c>
      <c r="G66" s="47">
        <f t="shared" si="1"/>
        <v>-102254.66000000003</v>
      </c>
    </row>
    <row r="67" spans="1:7" ht="18.75">
      <c r="A67" s="42">
        <v>24062200</v>
      </c>
      <c r="B67" s="102" t="s">
        <v>374</v>
      </c>
      <c r="C67" s="47">
        <v>0</v>
      </c>
      <c r="D67" s="48">
        <v>986.64</v>
      </c>
      <c r="E67" s="48">
        <v>0</v>
      </c>
      <c r="F67" s="49"/>
      <c r="G67" s="47">
        <f t="shared" si="1"/>
        <v>986.64</v>
      </c>
    </row>
    <row r="68" spans="1:7" s="22" customFormat="1" ht="18.75">
      <c r="A68" s="90">
        <v>30000000</v>
      </c>
      <c r="B68" s="99" t="s">
        <v>54</v>
      </c>
      <c r="C68" s="45">
        <v>0</v>
      </c>
      <c r="D68" s="43">
        <f>D70</f>
        <v>7600</v>
      </c>
      <c r="E68" s="43">
        <f>E70</f>
        <v>4500</v>
      </c>
      <c r="F68" s="43"/>
      <c r="G68" s="45">
        <v>0</v>
      </c>
    </row>
    <row r="69" spans="1:7" ht="15.75" customHeight="1" hidden="1">
      <c r="A69" s="42">
        <v>24060600</v>
      </c>
      <c r="B69" s="102" t="s">
        <v>53</v>
      </c>
      <c r="C69" s="47"/>
      <c r="D69" s="48"/>
      <c r="E69" s="48">
        <v>0</v>
      </c>
      <c r="F69" s="49" t="e">
        <f t="shared" si="0"/>
        <v>#DIV/0!</v>
      </c>
      <c r="G69" s="47">
        <f t="shared" si="1"/>
        <v>0</v>
      </c>
    </row>
    <row r="70" spans="1:7" ht="18.75">
      <c r="A70" s="42">
        <v>31000000</v>
      </c>
      <c r="B70" s="102" t="s">
        <v>107</v>
      </c>
      <c r="C70" s="47">
        <f>C72</f>
        <v>0</v>
      </c>
      <c r="D70" s="48">
        <f>D72</f>
        <v>7600</v>
      </c>
      <c r="E70" s="48">
        <f>E71</f>
        <v>4500</v>
      </c>
      <c r="F70" s="49"/>
      <c r="G70" s="47">
        <f t="shared" si="1"/>
        <v>3100</v>
      </c>
    </row>
    <row r="71" spans="1:7" ht="93.75" hidden="1">
      <c r="A71" s="42">
        <v>31010000</v>
      </c>
      <c r="B71" s="102" t="s">
        <v>208</v>
      </c>
      <c r="C71" s="47">
        <v>0</v>
      </c>
      <c r="D71" s="48">
        <v>0</v>
      </c>
      <c r="E71" s="48">
        <f>E72</f>
        <v>4500</v>
      </c>
      <c r="F71" s="49" t="e">
        <f>D71/C71*100</f>
        <v>#DIV/0!</v>
      </c>
      <c r="G71" s="47">
        <f t="shared" si="1"/>
        <v>-4500</v>
      </c>
    </row>
    <row r="72" spans="1:7" ht="91.5" customHeight="1">
      <c r="A72" s="42">
        <v>31010200</v>
      </c>
      <c r="B72" s="102" t="s">
        <v>209</v>
      </c>
      <c r="C72" s="47">
        <v>0</v>
      </c>
      <c r="D72" s="48">
        <v>7600</v>
      </c>
      <c r="E72" s="48">
        <v>4500</v>
      </c>
      <c r="F72" s="49"/>
      <c r="G72" s="47">
        <f t="shared" si="1"/>
        <v>3100</v>
      </c>
    </row>
    <row r="73" spans="1:7" ht="18.75" hidden="1">
      <c r="A73" s="42"/>
      <c r="B73" s="102"/>
      <c r="C73" s="47"/>
      <c r="D73" s="48"/>
      <c r="E73" s="48"/>
      <c r="F73" s="49"/>
      <c r="G73" s="47"/>
    </row>
    <row r="74" spans="1:7" ht="18.75">
      <c r="A74" s="90"/>
      <c r="B74" s="99" t="s">
        <v>55</v>
      </c>
      <c r="C74" s="45">
        <f>C11+C46+C70</f>
        <v>280400000</v>
      </c>
      <c r="D74" s="43">
        <f>D11+D46+D70</f>
        <v>270588769.18</v>
      </c>
      <c r="E74" s="43">
        <f>E11+E46+E68</f>
        <v>260521901.99000004</v>
      </c>
      <c r="F74" s="44">
        <f t="shared" si="0"/>
        <v>96.50098758202567</v>
      </c>
      <c r="G74" s="45">
        <f t="shared" si="1"/>
        <v>10066867.189999968</v>
      </c>
    </row>
    <row r="75" spans="1:7" ht="18.75">
      <c r="A75" s="90">
        <v>40000000</v>
      </c>
      <c r="B75" s="99" t="s">
        <v>56</v>
      </c>
      <c r="C75" s="48">
        <f>C84</f>
        <v>92845800</v>
      </c>
      <c r="D75" s="48">
        <f>D84</f>
        <v>92845800</v>
      </c>
      <c r="E75" s="48">
        <f>E87</f>
        <v>101858400</v>
      </c>
      <c r="F75" s="49">
        <f t="shared" si="0"/>
        <v>100</v>
      </c>
      <c r="G75" s="47">
        <f t="shared" si="1"/>
        <v>-9012600</v>
      </c>
    </row>
    <row r="76" spans="1:7" ht="15.75" customHeight="1" hidden="1">
      <c r="A76" s="42">
        <v>41020000</v>
      </c>
      <c r="B76" s="102" t="s">
        <v>57</v>
      </c>
      <c r="C76" s="47">
        <f>C77</f>
        <v>0</v>
      </c>
      <c r="D76" s="48">
        <f>D77</f>
        <v>0</v>
      </c>
      <c r="E76" s="48">
        <f aca="true" t="shared" si="4" ref="E76:E82">E88</f>
        <v>0</v>
      </c>
      <c r="F76" s="49" t="e">
        <f t="shared" si="0"/>
        <v>#DIV/0!</v>
      </c>
      <c r="G76" s="47">
        <f t="shared" si="1"/>
        <v>0</v>
      </c>
    </row>
    <row r="77" spans="1:7" ht="31.5" customHeight="1" hidden="1">
      <c r="A77" s="42">
        <v>41020600</v>
      </c>
      <c r="B77" s="102" t="s">
        <v>58</v>
      </c>
      <c r="C77" s="47">
        <v>0</v>
      </c>
      <c r="D77" s="48"/>
      <c r="E77" s="48">
        <f t="shared" si="4"/>
        <v>0</v>
      </c>
      <c r="F77" s="49" t="e">
        <f t="shared" si="0"/>
        <v>#DIV/0!</v>
      </c>
      <c r="G77" s="47">
        <f t="shared" si="1"/>
        <v>0</v>
      </c>
    </row>
    <row r="78" spans="1:7" ht="15.75" customHeight="1" hidden="1">
      <c r="A78" s="42">
        <v>410216</v>
      </c>
      <c r="B78" s="102" t="s">
        <v>59</v>
      </c>
      <c r="C78" s="47"/>
      <c r="D78" s="48"/>
      <c r="E78" s="48">
        <f t="shared" si="4"/>
        <v>0</v>
      </c>
      <c r="F78" s="49" t="e">
        <f t="shared" si="0"/>
        <v>#DIV/0!</v>
      </c>
      <c r="G78" s="47">
        <f t="shared" si="1"/>
        <v>0</v>
      </c>
    </row>
    <row r="79" spans="1:7" ht="15.75" customHeight="1" hidden="1">
      <c r="A79" s="42">
        <v>410218</v>
      </c>
      <c r="B79" s="102" t="s">
        <v>59</v>
      </c>
      <c r="C79" s="47"/>
      <c r="D79" s="48"/>
      <c r="E79" s="48">
        <f t="shared" si="4"/>
        <v>68177500</v>
      </c>
      <c r="F79" s="49" t="e">
        <f t="shared" si="0"/>
        <v>#DIV/0!</v>
      </c>
      <c r="G79" s="47">
        <f t="shared" si="1"/>
        <v>-68177500</v>
      </c>
    </row>
    <row r="80" spans="1:7" ht="15.75" customHeight="1" hidden="1">
      <c r="A80" s="42">
        <v>410216</v>
      </c>
      <c r="B80" s="102" t="s">
        <v>59</v>
      </c>
      <c r="C80" s="47"/>
      <c r="D80" s="48"/>
      <c r="E80" s="48">
        <f t="shared" si="4"/>
        <v>0</v>
      </c>
      <c r="F80" s="49" t="e">
        <f t="shared" si="0"/>
        <v>#DIV/0!</v>
      </c>
      <c r="G80" s="47">
        <f t="shared" si="1"/>
        <v>0</v>
      </c>
    </row>
    <row r="81" spans="1:7" ht="15.75" customHeight="1" hidden="1">
      <c r="A81" s="42">
        <v>410218</v>
      </c>
      <c r="B81" s="102" t="s">
        <v>59</v>
      </c>
      <c r="C81" s="47"/>
      <c r="D81" s="48"/>
      <c r="E81" s="48">
        <f t="shared" si="4"/>
        <v>0</v>
      </c>
      <c r="F81" s="49" t="e">
        <f t="shared" si="0"/>
        <v>#DIV/0!</v>
      </c>
      <c r="G81" s="47">
        <f t="shared" si="1"/>
        <v>0</v>
      </c>
    </row>
    <row r="82" spans="1:7" ht="15.75" customHeight="1" hidden="1">
      <c r="A82" s="42">
        <v>410218</v>
      </c>
      <c r="B82" s="102" t="s">
        <v>59</v>
      </c>
      <c r="C82" s="47"/>
      <c r="D82" s="48"/>
      <c r="E82" s="48">
        <f t="shared" si="4"/>
        <v>33680900</v>
      </c>
      <c r="F82" s="49" t="e">
        <f t="shared" si="0"/>
        <v>#DIV/0!</v>
      </c>
      <c r="G82" s="47">
        <f t="shared" si="1"/>
        <v>-33680900</v>
      </c>
    </row>
    <row r="83" spans="1:7" ht="15.75" customHeight="1" hidden="1">
      <c r="A83" s="42">
        <v>410219</v>
      </c>
      <c r="B83" s="102" t="s">
        <v>59</v>
      </c>
      <c r="C83" s="47"/>
      <c r="D83" s="48"/>
      <c r="E83" s="48">
        <f>E96</f>
        <v>362380301.99</v>
      </c>
      <c r="F83" s="49" t="e">
        <f t="shared" si="0"/>
        <v>#DIV/0!</v>
      </c>
      <c r="G83" s="47">
        <f t="shared" si="1"/>
        <v>-362380301.99</v>
      </c>
    </row>
    <row r="84" spans="1:7" ht="20.25" customHeight="1">
      <c r="A84" s="42">
        <v>41000000</v>
      </c>
      <c r="B84" s="102" t="s">
        <v>215</v>
      </c>
      <c r="C84" s="47">
        <f>C87</f>
        <v>92845800</v>
      </c>
      <c r="D84" s="47">
        <f>D87</f>
        <v>92845800</v>
      </c>
      <c r="E84" s="48">
        <f>E75</f>
        <v>101858400</v>
      </c>
      <c r="F84" s="49">
        <f t="shared" si="0"/>
        <v>100</v>
      </c>
      <c r="G84" s="47">
        <f t="shared" si="1"/>
        <v>-9012600</v>
      </c>
    </row>
    <row r="85" spans="1:7" ht="18.75">
      <c r="A85" s="42">
        <v>41020000</v>
      </c>
      <c r="B85" s="102" t="s">
        <v>86</v>
      </c>
      <c r="C85" s="47">
        <v>0</v>
      </c>
      <c r="D85" s="48">
        <v>0</v>
      </c>
      <c r="E85" s="48">
        <v>0</v>
      </c>
      <c r="F85" s="49"/>
      <c r="G85" s="47">
        <f t="shared" si="1"/>
        <v>0</v>
      </c>
    </row>
    <row r="86" spans="1:7" ht="18.75">
      <c r="A86" s="42">
        <v>41020600</v>
      </c>
      <c r="B86" s="102" t="s">
        <v>87</v>
      </c>
      <c r="C86" s="47">
        <v>0</v>
      </c>
      <c r="D86" s="48">
        <v>0</v>
      </c>
      <c r="E86" s="48">
        <v>0</v>
      </c>
      <c r="F86" s="49"/>
      <c r="G86" s="47">
        <f t="shared" si="1"/>
        <v>0</v>
      </c>
    </row>
    <row r="87" spans="1:7" ht="37.5">
      <c r="A87" s="90">
        <v>41030000</v>
      </c>
      <c r="B87" s="99" t="s">
        <v>212</v>
      </c>
      <c r="C87" s="45">
        <f>C91+C94</f>
        <v>92845800</v>
      </c>
      <c r="D87" s="43">
        <f>D91+D94</f>
        <v>92845800</v>
      </c>
      <c r="E87" s="43">
        <f>E91+E94+E95</f>
        <v>101858400</v>
      </c>
      <c r="F87" s="44">
        <f t="shared" si="0"/>
        <v>100</v>
      </c>
      <c r="G87" s="45">
        <f>D87-E87</f>
        <v>-9012600</v>
      </c>
    </row>
    <row r="88" spans="1:7" ht="18.75" hidden="1">
      <c r="A88" s="42"/>
      <c r="B88" s="102"/>
      <c r="C88" s="47"/>
      <c r="D88" s="48"/>
      <c r="E88" s="48"/>
      <c r="F88" s="49" t="e">
        <f t="shared" si="0"/>
        <v>#DIV/0!</v>
      </c>
      <c r="G88" s="47">
        <f t="shared" si="1"/>
        <v>0</v>
      </c>
    </row>
    <row r="89" spans="1:7" ht="18.75" hidden="1">
      <c r="A89" s="42"/>
      <c r="B89" s="102"/>
      <c r="C89" s="47"/>
      <c r="D89" s="48"/>
      <c r="E89" s="48"/>
      <c r="F89" s="49" t="e">
        <f t="shared" si="0"/>
        <v>#DIV/0!</v>
      </c>
      <c r="G89" s="47">
        <f t="shared" si="1"/>
        <v>0</v>
      </c>
    </row>
    <row r="90" spans="1:7" ht="18.75" hidden="1">
      <c r="A90" s="42"/>
      <c r="B90" s="102"/>
      <c r="C90" s="47"/>
      <c r="D90" s="48"/>
      <c r="E90" s="48"/>
      <c r="F90" s="49" t="e">
        <f t="shared" si="0"/>
        <v>#DIV/0!</v>
      </c>
      <c r="G90" s="47">
        <f t="shared" si="1"/>
        <v>0</v>
      </c>
    </row>
    <row r="91" spans="1:7" ht="37.5">
      <c r="A91" s="42">
        <v>41033900</v>
      </c>
      <c r="B91" s="102" t="s">
        <v>61</v>
      </c>
      <c r="C91" s="47">
        <v>83801400</v>
      </c>
      <c r="D91" s="48">
        <v>83801400</v>
      </c>
      <c r="E91" s="48">
        <v>68177500</v>
      </c>
      <c r="F91" s="49">
        <f t="shared" si="0"/>
        <v>100</v>
      </c>
      <c r="G91" s="47">
        <f t="shared" si="1"/>
        <v>15623900</v>
      </c>
    </row>
    <row r="92" spans="1:7" ht="47.25" customHeight="1" hidden="1">
      <c r="A92" s="42">
        <v>41034500</v>
      </c>
      <c r="B92" s="102" t="s">
        <v>62</v>
      </c>
      <c r="C92" s="47">
        <v>0</v>
      </c>
      <c r="D92" s="48">
        <v>0</v>
      </c>
      <c r="E92" s="48"/>
      <c r="F92" s="49" t="e">
        <f t="shared" si="0"/>
        <v>#DIV/0!</v>
      </c>
      <c r="G92" s="47">
        <f t="shared" si="1"/>
        <v>0</v>
      </c>
    </row>
    <row r="93" spans="1:7" ht="47.25" customHeight="1" hidden="1">
      <c r="A93" s="42">
        <v>41035200</v>
      </c>
      <c r="B93" s="102" t="s">
        <v>63</v>
      </c>
      <c r="C93" s="47">
        <v>0</v>
      </c>
      <c r="D93" s="48">
        <v>0</v>
      </c>
      <c r="E93" s="48"/>
      <c r="F93" s="49" t="e">
        <f t="shared" si="0"/>
        <v>#DIV/0!</v>
      </c>
      <c r="G93" s="47">
        <f t="shared" si="1"/>
        <v>0</v>
      </c>
    </row>
    <row r="94" spans="1:7" ht="37.5">
      <c r="A94" s="42">
        <v>41034200</v>
      </c>
      <c r="B94" s="102" t="s">
        <v>85</v>
      </c>
      <c r="C94" s="47">
        <v>9044400</v>
      </c>
      <c r="D94" s="48">
        <v>9044400</v>
      </c>
      <c r="E94" s="48">
        <v>33680900</v>
      </c>
      <c r="F94" s="49">
        <f t="shared" si="0"/>
        <v>100</v>
      </c>
      <c r="G94" s="47">
        <f t="shared" si="1"/>
        <v>-24636500</v>
      </c>
    </row>
    <row r="95" spans="1:7" ht="56.25">
      <c r="A95" s="42">
        <v>41034500</v>
      </c>
      <c r="B95" s="102" t="s">
        <v>62</v>
      </c>
      <c r="C95" s="47">
        <v>0</v>
      </c>
      <c r="D95" s="48">
        <v>0</v>
      </c>
      <c r="E95" s="48">
        <v>0</v>
      </c>
      <c r="F95" s="49"/>
      <c r="G95" s="47">
        <f t="shared" si="1"/>
        <v>0</v>
      </c>
    </row>
    <row r="96" spans="1:7" ht="36" customHeight="1">
      <c r="A96" s="90">
        <v>90010200</v>
      </c>
      <c r="B96" s="99" t="s">
        <v>192</v>
      </c>
      <c r="C96" s="45">
        <f>C74+C87</f>
        <v>373245800</v>
      </c>
      <c r="D96" s="43">
        <f>D87+D74</f>
        <v>363434569.18</v>
      </c>
      <c r="E96" s="43">
        <f>E74+E87</f>
        <v>362380301.99</v>
      </c>
      <c r="F96" s="44">
        <f>D96/C96*100</f>
        <v>97.37137542605971</v>
      </c>
      <c r="G96" s="45">
        <v>0</v>
      </c>
    </row>
    <row r="97" spans="1:7" ht="37.5">
      <c r="A97" s="90">
        <v>41040000</v>
      </c>
      <c r="B97" s="99" t="s">
        <v>237</v>
      </c>
      <c r="C97" s="45">
        <f>C98+C99</f>
        <v>5600300</v>
      </c>
      <c r="D97" s="43">
        <f>D98+D99</f>
        <v>5600300</v>
      </c>
      <c r="E97" s="43">
        <f>E98</f>
        <v>5255294</v>
      </c>
      <c r="F97" s="44">
        <f t="shared" si="0"/>
        <v>100</v>
      </c>
      <c r="G97" s="45">
        <v>0</v>
      </c>
    </row>
    <row r="98" spans="1:7" ht="93.75">
      <c r="A98" s="42">
        <v>41040200</v>
      </c>
      <c r="B98" s="102" t="s">
        <v>290</v>
      </c>
      <c r="C98" s="47">
        <v>5255300</v>
      </c>
      <c r="D98" s="47">
        <v>5255300</v>
      </c>
      <c r="E98" s="48">
        <v>5255294</v>
      </c>
      <c r="F98" s="49">
        <f t="shared" si="0"/>
        <v>100</v>
      </c>
      <c r="G98" s="47">
        <v>0</v>
      </c>
    </row>
    <row r="99" spans="1:7" ht="18.75">
      <c r="A99" s="42">
        <v>41040400</v>
      </c>
      <c r="B99" s="102" t="s">
        <v>375</v>
      </c>
      <c r="C99" s="47">
        <v>345000</v>
      </c>
      <c r="D99" s="47">
        <v>345000</v>
      </c>
      <c r="E99" s="48">
        <v>0</v>
      </c>
      <c r="F99" s="49"/>
      <c r="G99" s="47"/>
    </row>
    <row r="100" spans="1:7" s="22" customFormat="1" ht="37.5">
      <c r="A100" s="90">
        <v>41050000</v>
      </c>
      <c r="B100" s="99" t="s">
        <v>193</v>
      </c>
      <c r="C100" s="45">
        <f>C101+C102+C103+C106+C108+C110+C113+C115+C111+C107+C114+C109</f>
        <v>11414533</v>
      </c>
      <c r="D100" s="45">
        <f>D101+D102+D103+D106+D108+D110+D113+D115+D111+D107+D114+D109</f>
        <v>10887063.69</v>
      </c>
      <c r="E100" s="45">
        <f>SUM(E101:E116)</f>
        <v>120663911.58</v>
      </c>
      <c r="F100" s="44">
        <f t="shared" si="0"/>
        <v>95.37896723413914</v>
      </c>
      <c r="G100" s="45">
        <v>0</v>
      </c>
    </row>
    <row r="101" spans="1:7" ht="135.75" customHeight="1">
      <c r="A101" s="42">
        <v>41050100</v>
      </c>
      <c r="B101" s="102" t="s">
        <v>291</v>
      </c>
      <c r="C101" s="47">
        <v>0</v>
      </c>
      <c r="D101" s="48">
        <v>0</v>
      </c>
      <c r="E101" s="48">
        <v>46108600.25</v>
      </c>
      <c r="F101" s="49"/>
      <c r="G101" s="47">
        <v>0</v>
      </c>
    </row>
    <row r="102" spans="1:7" ht="90.75" customHeight="1">
      <c r="A102" s="42">
        <v>41050200</v>
      </c>
      <c r="B102" s="102" t="s">
        <v>194</v>
      </c>
      <c r="C102" s="47">
        <v>0</v>
      </c>
      <c r="D102" s="48">
        <v>0</v>
      </c>
      <c r="E102" s="48">
        <v>59971.66</v>
      </c>
      <c r="F102" s="49"/>
      <c r="G102" s="47">
        <v>0</v>
      </c>
    </row>
    <row r="103" spans="1:7" ht="262.5" customHeight="1">
      <c r="A103" s="42">
        <v>41050300</v>
      </c>
      <c r="B103" s="102" t="s">
        <v>292</v>
      </c>
      <c r="C103" s="47">
        <v>0</v>
      </c>
      <c r="D103" s="48">
        <v>0</v>
      </c>
      <c r="E103" s="48">
        <v>58972477.36</v>
      </c>
      <c r="F103" s="49"/>
      <c r="G103" s="47">
        <v>0</v>
      </c>
    </row>
    <row r="104" spans="1:7" ht="262.5" customHeight="1">
      <c r="A104" s="42">
        <v>41050400</v>
      </c>
      <c r="B104" s="122" t="s">
        <v>311</v>
      </c>
      <c r="C104" s="47">
        <v>0</v>
      </c>
      <c r="D104" s="48">
        <v>0</v>
      </c>
      <c r="E104" s="48">
        <v>2033041</v>
      </c>
      <c r="F104" s="49" t="e">
        <f>D104/C104*100</f>
        <v>#DIV/0!</v>
      </c>
      <c r="G104" s="47">
        <v>0</v>
      </c>
    </row>
    <row r="105" spans="1:7" ht="262.5" customHeight="1">
      <c r="A105" s="42">
        <v>41050500</v>
      </c>
      <c r="B105" s="122" t="s">
        <v>312</v>
      </c>
      <c r="C105" s="47">
        <v>0</v>
      </c>
      <c r="D105" s="48">
        <v>0</v>
      </c>
      <c r="E105" s="48">
        <v>1436226</v>
      </c>
      <c r="F105" s="49" t="e">
        <f>D105/C105*100</f>
        <v>#DIV/0!</v>
      </c>
      <c r="G105" s="47">
        <v>0</v>
      </c>
    </row>
    <row r="106" spans="1:7" ht="207" customHeight="1">
      <c r="A106" s="42">
        <v>41050700</v>
      </c>
      <c r="B106" s="102" t="s">
        <v>195</v>
      </c>
      <c r="C106" s="47">
        <v>0</v>
      </c>
      <c r="D106" s="48">
        <v>0</v>
      </c>
      <c r="E106" s="48">
        <v>1356127.41</v>
      </c>
      <c r="F106" s="49" t="e">
        <f>D106/C106*100</f>
        <v>#DIV/0!</v>
      </c>
      <c r="G106" s="47">
        <v>0</v>
      </c>
    </row>
    <row r="107" spans="1:7" ht="114.75" customHeight="1">
      <c r="A107" s="42">
        <v>41050900</v>
      </c>
      <c r="B107" s="102" t="s">
        <v>309</v>
      </c>
      <c r="C107" s="47">
        <v>530663</v>
      </c>
      <c r="D107" s="48">
        <v>530663</v>
      </c>
      <c r="E107" s="48">
        <v>1218902</v>
      </c>
      <c r="F107" s="49">
        <f>D107/C107*100</f>
        <v>100</v>
      </c>
      <c r="G107" s="47">
        <v>0</v>
      </c>
    </row>
    <row r="108" spans="1:7" ht="37.5" customHeight="1">
      <c r="A108" s="42">
        <v>41051000</v>
      </c>
      <c r="B108" s="102" t="s">
        <v>281</v>
      </c>
      <c r="C108" s="47">
        <v>1551427</v>
      </c>
      <c r="D108" s="48">
        <v>1292426.41</v>
      </c>
      <c r="E108" s="48">
        <v>908620.12</v>
      </c>
      <c r="F108" s="49">
        <f t="shared" si="0"/>
        <v>83.30565408491665</v>
      </c>
      <c r="G108" s="47">
        <v>0</v>
      </c>
    </row>
    <row r="109" spans="1:7" ht="37.5" customHeight="1">
      <c r="A109" s="42">
        <v>41051100</v>
      </c>
      <c r="B109" s="102" t="s">
        <v>282</v>
      </c>
      <c r="C109" s="47">
        <v>479000</v>
      </c>
      <c r="D109" s="48">
        <v>464395.89</v>
      </c>
      <c r="E109" s="48">
        <v>150123</v>
      </c>
      <c r="F109" s="49">
        <f t="shared" si="0"/>
        <v>96.95112526096034</v>
      </c>
      <c r="G109" s="47">
        <v>0</v>
      </c>
    </row>
    <row r="110" spans="1:7" ht="75">
      <c r="A110" s="42">
        <v>41051200</v>
      </c>
      <c r="B110" s="102" t="s">
        <v>196</v>
      </c>
      <c r="C110" s="47">
        <v>538717</v>
      </c>
      <c r="D110" s="48">
        <v>296226.19</v>
      </c>
      <c r="E110" s="48">
        <v>348973</v>
      </c>
      <c r="F110" s="49">
        <f t="shared" si="0"/>
        <v>54.98734771689031</v>
      </c>
      <c r="G110" s="47">
        <f t="shared" si="1"/>
        <v>-52746.81</v>
      </c>
    </row>
    <row r="111" spans="1:7" ht="60.75" customHeight="1">
      <c r="A111" s="42">
        <v>41051400</v>
      </c>
      <c r="B111" s="102" t="s">
        <v>280</v>
      </c>
      <c r="C111" s="47">
        <v>1928288</v>
      </c>
      <c r="D111" s="48">
        <v>1923590.54</v>
      </c>
      <c r="E111" s="48">
        <v>1063425.3</v>
      </c>
      <c r="F111" s="49">
        <f t="shared" si="0"/>
        <v>99.75639219867571</v>
      </c>
      <c r="G111" s="47">
        <f t="shared" si="1"/>
        <v>860165.24</v>
      </c>
    </row>
    <row r="112" spans="1:7" ht="47.25" customHeight="1" hidden="1">
      <c r="A112" s="42">
        <v>41036600</v>
      </c>
      <c r="B112" s="102" t="s">
        <v>64</v>
      </c>
      <c r="C112" s="47"/>
      <c r="D112" s="48"/>
      <c r="E112" s="48"/>
      <c r="F112" s="49" t="e">
        <f t="shared" si="0"/>
        <v>#DIV/0!</v>
      </c>
      <c r="G112" s="47">
        <f aca="true" t="shared" si="5" ref="G112:G117">D112-E112</f>
        <v>0</v>
      </c>
    </row>
    <row r="113" spans="1:7" ht="78" customHeight="1">
      <c r="A113" s="42">
        <v>41052000</v>
      </c>
      <c r="B113" s="102" t="s">
        <v>213</v>
      </c>
      <c r="C113" s="47">
        <v>0</v>
      </c>
      <c r="D113" s="48">
        <v>0</v>
      </c>
      <c r="E113" s="48">
        <v>201239.47</v>
      </c>
      <c r="F113" s="49"/>
      <c r="G113" s="47">
        <f t="shared" si="5"/>
        <v>-201239.47</v>
      </c>
    </row>
    <row r="114" spans="1:7" ht="78" customHeight="1">
      <c r="A114" s="42">
        <v>41053000</v>
      </c>
      <c r="B114" s="102" t="s">
        <v>308</v>
      </c>
      <c r="C114" s="47">
        <v>2186438</v>
      </c>
      <c r="D114" s="48">
        <v>2180789.9</v>
      </c>
      <c r="E114" s="48">
        <v>0</v>
      </c>
      <c r="F114" s="49">
        <f>D114/C114*100</f>
        <v>99.74167573011445</v>
      </c>
      <c r="G114" s="47">
        <f t="shared" si="5"/>
        <v>2180789.9</v>
      </c>
    </row>
    <row r="115" spans="1:7" ht="23.25" customHeight="1">
      <c r="A115" s="42">
        <v>41053900</v>
      </c>
      <c r="B115" s="102" t="s">
        <v>214</v>
      </c>
      <c r="C115" s="47">
        <v>4200000</v>
      </c>
      <c r="D115" s="48">
        <v>4198971.76</v>
      </c>
      <c r="E115" s="48">
        <v>6363526.67</v>
      </c>
      <c r="F115" s="49">
        <f>D115/C115*100</f>
        <v>99.97551809523809</v>
      </c>
      <c r="G115" s="47">
        <f t="shared" si="5"/>
        <v>-2164554.91</v>
      </c>
    </row>
    <row r="116" spans="1:7" ht="61.5" customHeight="1">
      <c r="A116" s="42">
        <v>41054300</v>
      </c>
      <c r="B116" s="102" t="s">
        <v>310</v>
      </c>
      <c r="C116" s="47">
        <v>0</v>
      </c>
      <c r="D116" s="48">
        <v>0</v>
      </c>
      <c r="E116" s="48">
        <v>442658.34</v>
      </c>
      <c r="F116" s="49"/>
      <c r="G116" s="47">
        <f t="shared" si="5"/>
        <v>-442658.34</v>
      </c>
    </row>
    <row r="117" spans="1:7" ht="26.25" customHeight="1">
      <c r="A117" s="90"/>
      <c r="B117" s="99" t="s">
        <v>65</v>
      </c>
      <c r="C117" s="43">
        <f>C96+C97+C100</f>
        <v>390260633</v>
      </c>
      <c r="D117" s="43">
        <f>D96+D100+D97</f>
        <v>379921932.87</v>
      </c>
      <c r="E117" s="43">
        <f>E100+E96+E97</f>
        <v>488299507.57</v>
      </c>
      <c r="F117" s="44">
        <f>D117/C117*100</f>
        <v>97.35082166742654</v>
      </c>
      <c r="G117" s="45">
        <f t="shared" si="5"/>
        <v>-108377574.69999999</v>
      </c>
    </row>
    <row r="119" spans="1:9" ht="39" customHeight="1">
      <c r="A119" s="139"/>
      <c r="B119" s="139"/>
      <c r="C119" s="130"/>
      <c r="D119" s="58"/>
      <c r="E119" s="140"/>
      <c r="F119" s="140"/>
      <c r="G119" s="140"/>
      <c r="H119" s="140"/>
      <c r="I119" s="140"/>
    </row>
  </sheetData>
  <sheetProtection/>
  <mergeCells count="11">
    <mergeCell ref="A119:B119"/>
    <mergeCell ref="E119:I119"/>
    <mergeCell ref="A5:G5"/>
    <mergeCell ref="A7:G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32">
      <selection activeCell="E47" sqref="E47:I47"/>
    </sheetView>
  </sheetViews>
  <sheetFormatPr defaultColWidth="9.00390625" defaultRowHeight="12.75"/>
  <cols>
    <col min="1" max="1" width="12.625" style="4" customWidth="1"/>
    <col min="2" max="2" width="66.75390625" style="4" customWidth="1"/>
    <col min="3" max="3" width="17.625" style="4" customWidth="1"/>
    <col min="4" max="4" width="17.625" style="4" hidden="1" customWidth="1"/>
    <col min="5" max="6" width="18.625" style="4" customWidth="1"/>
    <col min="7" max="7" width="18.75390625" style="4" customWidth="1"/>
    <col min="8" max="8" width="20.625" style="4" customWidth="1"/>
    <col min="9" max="9" width="19.75390625" style="4" customWidth="1"/>
    <col min="10" max="16384" width="9.125" style="4" customWidth="1"/>
  </cols>
  <sheetData>
    <row r="1" spans="1:9" ht="30.75" customHeight="1">
      <c r="A1" s="141" t="s">
        <v>66</v>
      </c>
      <c r="B1" s="141"/>
      <c r="C1" s="141"/>
      <c r="D1" s="141"/>
      <c r="E1" s="141"/>
      <c r="F1" s="141"/>
      <c r="G1" s="141"/>
      <c r="H1" s="141"/>
      <c r="I1" s="141"/>
    </row>
    <row r="2" spans="1:9" ht="16.5" customHeight="1">
      <c r="A2" s="134" t="s">
        <v>25</v>
      </c>
      <c r="B2" s="134" t="s">
        <v>67</v>
      </c>
      <c r="C2" s="134" t="s">
        <v>242</v>
      </c>
      <c r="D2" s="142" t="s">
        <v>68</v>
      </c>
      <c r="E2" s="144" t="s">
        <v>376</v>
      </c>
      <c r="F2" s="147" t="s">
        <v>205</v>
      </c>
      <c r="G2" s="145" t="s">
        <v>370</v>
      </c>
      <c r="H2" s="144" t="s">
        <v>322</v>
      </c>
      <c r="I2" s="144" t="s">
        <v>377</v>
      </c>
    </row>
    <row r="3" spans="1:9" ht="130.5" customHeight="1">
      <c r="A3" s="134"/>
      <c r="B3" s="134"/>
      <c r="C3" s="134"/>
      <c r="D3" s="143"/>
      <c r="E3" s="144"/>
      <c r="F3" s="148"/>
      <c r="G3" s="145"/>
      <c r="H3" s="146"/>
      <c r="I3" s="144"/>
    </row>
    <row r="4" spans="1:9" ht="18.75">
      <c r="A4" s="39">
        <v>1</v>
      </c>
      <c r="B4" s="39">
        <v>2</v>
      </c>
      <c r="C4" s="39">
        <v>3</v>
      </c>
      <c r="D4" s="40"/>
      <c r="E4" s="40">
        <v>4</v>
      </c>
      <c r="F4" s="40">
        <v>5</v>
      </c>
      <c r="G4" s="41">
        <v>6</v>
      </c>
      <c r="H4" s="40">
        <v>7</v>
      </c>
      <c r="I4" s="39">
        <v>8</v>
      </c>
    </row>
    <row r="5" spans="1:9" ht="20.25" customHeight="1">
      <c r="A5" s="42">
        <v>10000000</v>
      </c>
      <c r="B5" s="37" t="s">
        <v>27</v>
      </c>
      <c r="C5" s="43">
        <f>C6+C17</f>
        <v>90000</v>
      </c>
      <c r="D5" s="43" t="e">
        <f>D6+#REF!+#REF!+D17</f>
        <v>#REF!</v>
      </c>
      <c r="E5" s="43">
        <f>E6+E17+E21+E11</f>
        <v>86452.33</v>
      </c>
      <c r="F5" s="43">
        <v>0</v>
      </c>
      <c r="G5" s="43">
        <f>G14+G16</f>
        <v>79642.38</v>
      </c>
      <c r="H5" s="44">
        <f>E5/C5*100</f>
        <v>96.05814444444445</v>
      </c>
      <c r="I5" s="45">
        <f>E5-G5</f>
        <v>6809.949999999997</v>
      </c>
    </row>
    <row r="6" spans="1:9" ht="18.75" hidden="1">
      <c r="A6" s="42">
        <v>12000000</v>
      </c>
      <c r="B6" s="46" t="s">
        <v>69</v>
      </c>
      <c r="C6" s="47">
        <f>C7+C8</f>
        <v>0</v>
      </c>
      <c r="D6" s="47"/>
      <c r="E6" s="47">
        <f>E7+E8</f>
        <v>0</v>
      </c>
      <c r="F6" s="47">
        <v>0</v>
      </c>
      <c r="G6" s="48">
        <f>G7</f>
        <v>0</v>
      </c>
      <c r="H6" s="44"/>
      <c r="I6" s="47">
        <f aca="true" t="shared" si="0" ref="I6:I45">E6-G6</f>
        <v>0</v>
      </c>
    </row>
    <row r="7" spans="1:9" ht="37.5" hidden="1">
      <c r="A7" s="42">
        <v>12020000</v>
      </c>
      <c r="B7" s="46" t="s">
        <v>70</v>
      </c>
      <c r="C7" s="47">
        <v>0</v>
      </c>
      <c r="D7" s="47"/>
      <c r="E7" s="47">
        <v>0</v>
      </c>
      <c r="F7" s="47">
        <v>0</v>
      </c>
      <c r="G7" s="48">
        <v>0</v>
      </c>
      <c r="H7" s="44" t="e">
        <f aca="true" t="shared" si="1" ref="H7:H22">E7/C7*100</f>
        <v>#DIV/0!</v>
      </c>
      <c r="I7" s="47">
        <f t="shared" si="0"/>
        <v>0</v>
      </c>
    </row>
    <row r="8" spans="1:9" ht="18.75" hidden="1">
      <c r="A8" s="42">
        <v>12030000</v>
      </c>
      <c r="B8" s="46" t="s">
        <v>71</v>
      </c>
      <c r="C8" s="47">
        <f>C9+C10</f>
        <v>0</v>
      </c>
      <c r="D8" s="47"/>
      <c r="E8" s="47">
        <f>E9+E10</f>
        <v>0</v>
      </c>
      <c r="F8" s="47"/>
      <c r="G8" s="48">
        <v>0</v>
      </c>
      <c r="H8" s="44" t="e">
        <f t="shared" si="1"/>
        <v>#DIV/0!</v>
      </c>
      <c r="I8" s="47">
        <f t="shared" si="0"/>
        <v>0</v>
      </c>
    </row>
    <row r="9" spans="1:9" ht="37.5" hidden="1">
      <c r="A9" s="42">
        <v>12030100</v>
      </c>
      <c r="B9" s="46" t="s">
        <v>88</v>
      </c>
      <c r="C9" s="47"/>
      <c r="D9" s="47"/>
      <c r="E9" s="47"/>
      <c r="F9" s="47"/>
      <c r="G9" s="48"/>
      <c r="H9" s="44" t="e">
        <f t="shared" si="1"/>
        <v>#DIV/0!</v>
      </c>
      <c r="I9" s="47">
        <f t="shared" si="0"/>
        <v>0</v>
      </c>
    </row>
    <row r="10" spans="1:9" ht="37.5" hidden="1">
      <c r="A10" s="42">
        <v>12030200</v>
      </c>
      <c r="B10" s="46" t="s">
        <v>72</v>
      </c>
      <c r="C10" s="47"/>
      <c r="D10" s="47"/>
      <c r="E10" s="47"/>
      <c r="F10" s="47"/>
      <c r="G10" s="48"/>
      <c r="H10" s="44" t="e">
        <f t="shared" si="1"/>
        <v>#DIV/0!</v>
      </c>
      <c r="I10" s="47">
        <f t="shared" si="0"/>
        <v>0</v>
      </c>
    </row>
    <row r="11" spans="1:9" ht="18.75" hidden="1">
      <c r="A11" s="42">
        <v>18000000</v>
      </c>
      <c r="B11" s="46" t="s">
        <v>202</v>
      </c>
      <c r="C11" s="47">
        <v>0</v>
      </c>
      <c r="D11" s="47"/>
      <c r="E11" s="47">
        <f>E12</f>
        <v>0</v>
      </c>
      <c r="F11" s="47">
        <v>0</v>
      </c>
      <c r="G11" s="48">
        <f>G13</f>
        <v>0</v>
      </c>
      <c r="H11" s="44"/>
      <c r="I11" s="47">
        <f t="shared" si="0"/>
        <v>0</v>
      </c>
    </row>
    <row r="12" spans="1:9" ht="37.5" hidden="1">
      <c r="A12" s="42">
        <v>18040000</v>
      </c>
      <c r="B12" s="46" t="s">
        <v>203</v>
      </c>
      <c r="C12" s="47">
        <v>0</v>
      </c>
      <c r="D12" s="47"/>
      <c r="E12" s="47">
        <f>E13</f>
        <v>0</v>
      </c>
      <c r="F12" s="47">
        <v>0</v>
      </c>
      <c r="G12" s="48">
        <f>G13</f>
        <v>0</v>
      </c>
      <c r="H12" s="44"/>
      <c r="I12" s="47">
        <f t="shared" si="0"/>
        <v>0</v>
      </c>
    </row>
    <row r="13" spans="1:9" ht="93.75" hidden="1">
      <c r="A13" s="42">
        <v>18041500</v>
      </c>
      <c r="B13" s="46" t="s">
        <v>204</v>
      </c>
      <c r="C13" s="47">
        <v>0</v>
      </c>
      <c r="D13" s="47"/>
      <c r="E13" s="47">
        <v>0</v>
      </c>
      <c r="F13" s="47">
        <v>0</v>
      </c>
      <c r="G13" s="48"/>
      <c r="H13" s="44"/>
      <c r="I13" s="47">
        <f t="shared" si="0"/>
        <v>0</v>
      </c>
    </row>
    <row r="14" spans="1:9" ht="18.75">
      <c r="A14" s="42">
        <v>12000000</v>
      </c>
      <c r="B14" s="46" t="s">
        <v>378</v>
      </c>
      <c r="C14" s="47"/>
      <c r="D14" s="47"/>
      <c r="E14" s="47"/>
      <c r="F14" s="47"/>
      <c r="G14" s="48">
        <f>G15</f>
        <v>16502.12</v>
      </c>
      <c r="H14" s="44"/>
      <c r="I14" s="47"/>
    </row>
    <row r="15" spans="1:9" ht="37.5">
      <c r="A15" s="42">
        <v>12020200</v>
      </c>
      <c r="B15" s="46" t="s">
        <v>379</v>
      </c>
      <c r="C15" s="47"/>
      <c r="D15" s="47"/>
      <c r="E15" s="47"/>
      <c r="F15" s="47"/>
      <c r="G15" s="48">
        <v>16502.12</v>
      </c>
      <c r="H15" s="44"/>
      <c r="I15" s="47"/>
    </row>
    <row r="16" spans="1:9" ht="18.75">
      <c r="A16" s="42">
        <v>19000000</v>
      </c>
      <c r="B16" s="46" t="s">
        <v>42</v>
      </c>
      <c r="C16" s="47">
        <f>C17</f>
        <v>90000</v>
      </c>
      <c r="D16" s="47">
        <f>D17</f>
        <v>0</v>
      </c>
      <c r="E16" s="47">
        <f>E17</f>
        <v>86452.33</v>
      </c>
      <c r="F16" s="47">
        <v>0</v>
      </c>
      <c r="G16" s="47">
        <f>G17+G23</f>
        <v>63140.26000000001</v>
      </c>
      <c r="H16" s="44">
        <f t="shared" si="1"/>
        <v>96.05814444444445</v>
      </c>
      <c r="I16" s="47">
        <f t="shared" si="0"/>
        <v>23312.069999999992</v>
      </c>
    </row>
    <row r="17" spans="1:9" ht="18.75">
      <c r="A17" s="42">
        <v>19010000</v>
      </c>
      <c r="B17" s="46" t="s">
        <v>73</v>
      </c>
      <c r="C17" s="47">
        <f>C18+C19+C20</f>
        <v>90000</v>
      </c>
      <c r="D17" s="47"/>
      <c r="E17" s="47">
        <f>E18+E19+E20</f>
        <v>86452.33</v>
      </c>
      <c r="F17" s="47">
        <v>0</v>
      </c>
      <c r="G17" s="47">
        <f>G18+G19+G20</f>
        <v>62721.07000000001</v>
      </c>
      <c r="H17" s="44">
        <f t="shared" si="1"/>
        <v>96.05814444444445</v>
      </c>
      <c r="I17" s="47">
        <f aca="true" t="shared" si="2" ref="I17:I22">E17-G17</f>
        <v>23731.259999999995</v>
      </c>
    </row>
    <row r="18" spans="1:9" ht="56.25">
      <c r="A18" s="42">
        <v>19010100</v>
      </c>
      <c r="B18" s="46" t="s">
        <v>197</v>
      </c>
      <c r="C18" s="47">
        <v>52000</v>
      </c>
      <c r="D18" s="47"/>
      <c r="E18" s="47">
        <v>47250.78</v>
      </c>
      <c r="F18" s="47">
        <v>0</v>
      </c>
      <c r="G18" s="47">
        <v>24759.02</v>
      </c>
      <c r="H18" s="44">
        <f t="shared" si="1"/>
        <v>90.8668846153846</v>
      </c>
      <c r="I18" s="47">
        <f t="shared" si="2"/>
        <v>22491.76</v>
      </c>
    </row>
    <row r="19" spans="1:9" ht="37.5">
      <c r="A19" s="42">
        <v>19010200</v>
      </c>
      <c r="B19" s="46" t="s">
        <v>198</v>
      </c>
      <c r="C19" s="47">
        <v>34000</v>
      </c>
      <c r="D19" s="47"/>
      <c r="E19" s="47">
        <v>38911.04</v>
      </c>
      <c r="F19" s="47"/>
      <c r="G19" s="47">
        <v>34740.16</v>
      </c>
      <c r="H19" s="44">
        <f t="shared" si="1"/>
        <v>114.44423529411765</v>
      </c>
      <c r="I19" s="47">
        <f t="shared" si="2"/>
        <v>4170.879999999997</v>
      </c>
    </row>
    <row r="20" spans="1:9" ht="60" customHeight="1">
      <c r="A20" s="42">
        <v>19010300</v>
      </c>
      <c r="B20" s="46" t="s">
        <v>199</v>
      </c>
      <c r="C20" s="47">
        <v>4000</v>
      </c>
      <c r="D20" s="47"/>
      <c r="E20" s="47">
        <v>290.51</v>
      </c>
      <c r="F20" s="47">
        <v>0</v>
      </c>
      <c r="G20" s="47">
        <v>3221.89</v>
      </c>
      <c r="H20" s="44">
        <f t="shared" si="1"/>
        <v>7.26275</v>
      </c>
      <c r="I20" s="47">
        <f t="shared" si="2"/>
        <v>-2931.38</v>
      </c>
    </row>
    <row r="21" spans="1:9" ht="37.5" hidden="1">
      <c r="A21" s="42">
        <v>19050000</v>
      </c>
      <c r="B21" s="46" t="s">
        <v>89</v>
      </c>
      <c r="C21" s="47">
        <v>0</v>
      </c>
      <c r="D21" s="47"/>
      <c r="E21" s="47">
        <f>E22</f>
        <v>0</v>
      </c>
      <c r="F21" s="47"/>
      <c r="G21" s="47">
        <f>G22+G27</f>
        <v>37606695.81999999</v>
      </c>
      <c r="H21" s="44" t="e">
        <f t="shared" si="1"/>
        <v>#DIV/0!</v>
      </c>
      <c r="I21" s="47">
        <f t="shared" si="2"/>
        <v>-37606695.81999999</v>
      </c>
    </row>
    <row r="22" spans="1:9" ht="37.5" hidden="1">
      <c r="A22" s="42">
        <v>19050200</v>
      </c>
      <c r="B22" s="46" t="s">
        <v>90</v>
      </c>
      <c r="C22" s="47">
        <v>0</v>
      </c>
      <c r="D22" s="47"/>
      <c r="E22" s="47">
        <v>0</v>
      </c>
      <c r="F22" s="47"/>
      <c r="G22" s="47">
        <f>G24+G28</f>
        <v>37118785.489999995</v>
      </c>
      <c r="H22" s="44" t="e">
        <f t="shared" si="1"/>
        <v>#DIV/0!</v>
      </c>
      <c r="I22" s="47">
        <f t="shared" si="2"/>
        <v>-37118785.489999995</v>
      </c>
    </row>
    <row r="23" spans="1:9" ht="37.5">
      <c r="A23" s="42">
        <v>19050000</v>
      </c>
      <c r="B23" s="46" t="s">
        <v>89</v>
      </c>
      <c r="C23" s="47"/>
      <c r="D23" s="47"/>
      <c r="E23" s="47"/>
      <c r="F23" s="47"/>
      <c r="G23" s="47">
        <v>419.19</v>
      </c>
      <c r="H23" s="44"/>
      <c r="I23" s="47"/>
    </row>
    <row r="24" spans="1:9" ht="18.75">
      <c r="A24" s="42">
        <v>20000000</v>
      </c>
      <c r="B24" s="50" t="s">
        <v>43</v>
      </c>
      <c r="C24" s="45">
        <f>C25+C28</f>
        <v>20225870</v>
      </c>
      <c r="D24" s="45">
        <f>D25+D28</f>
        <v>5428499.1</v>
      </c>
      <c r="E24" s="45">
        <f>E25+E28</f>
        <v>11120251.25</v>
      </c>
      <c r="F24" s="45">
        <f>F25+F28</f>
        <v>22070771.05</v>
      </c>
      <c r="G24" s="45">
        <f>G25+G28</f>
        <v>18804070.409999996</v>
      </c>
      <c r="H24" s="44">
        <f>E24/C24*100</f>
        <v>54.980335827334</v>
      </c>
      <c r="I24" s="45">
        <f t="shared" si="0"/>
        <v>-7683819.159999996</v>
      </c>
    </row>
    <row r="25" spans="1:9" ht="18.75">
      <c r="A25" s="42">
        <v>24000000</v>
      </c>
      <c r="B25" s="46" t="s">
        <v>51</v>
      </c>
      <c r="C25" s="47">
        <f>C27+C26</f>
        <v>52090</v>
      </c>
      <c r="D25" s="47"/>
      <c r="E25" s="47">
        <f>E26+E27</f>
        <v>263180.35</v>
      </c>
      <c r="F25" s="47">
        <v>0</v>
      </c>
      <c r="G25" s="48">
        <f>G27+G26</f>
        <v>489355.33</v>
      </c>
      <c r="H25" s="49">
        <f>E25/C25*100</f>
        <v>505.24160107506236</v>
      </c>
      <c r="I25" s="47">
        <f t="shared" si="0"/>
        <v>-226174.98000000004</v>
      </c>
    </row>
    <row r="26" spans="1:9" ht="56.25">
      <c r="A26" s="42">
        <v>24062100</v>
      </c>
      <c r="B26" s="51" t="s">
        <v>74</v>
      </c>
      <c r="C26" s="47">
        <v>1500</v>
      </c>
      <c r="D26" s="47"/>
      <c r="E26" s="47">
        <v>42.5</v>
      </c>
      <c r="F26" s="47">
        <v>0</v>
      </c>
      <c r="G26" s="48">
        <v>1445</v>
      </c>
      <c r="H26" s="49">
        <f>E26/C26*100</f>
        <v>2.833333333333333</v>
      </c>
      <c r="I26" s="47">
        <f t="shared" si="0"/>
        <v>-1402.5</v>
      </c>
    </row>
    <row r="27" spans="1:9" ht="37.5">
      <c r="A27" s="42">
        <v>24170000</v>
      </c>
      <c r="B27" s="52" t="s">
        <v>75</v>
      </c>
      <c r="C27" s="47">
        <v>50590</v>
      </c>
      <c r="D27" s="47"/>
      <c r="E27" s="47">
        <v>263137.85</v>
      </c>
      <c r="F27" s="47">
        <v>0</v>
      </c>
      <c r="G27" s="48">
        <v>487910.33</v>
      </c>
      <c r="H27" s="49">
        <f>E27/C27*100</f>
        <v>520.1380707649732</v>
      </c>
      <c r="I27" s="47">
        <f t="shared" si="0"/>
        <v>-224772.48000000004</v>
      </c>
    </row>
    <row r="28" spans="1:9" ht="18.75">
      <c r="A28" s="42">
        <v>25000000</v>
      </c>
      <c r="B28" s="46" t="s">
        <v>76</v>
      </c>
      <c r="C28" s="48">
        <v>20173780</v>
      </c>
      <c r="D28" s="48">
        <v>5428499.1</v>
      </c>
      <c r="E28" s="48">
        <v>10857070.9</v>
      </c>
      <c r="F28" s="48">
        <v>22070771.05</v>
      </c>
      <c r="G28" s="48">
        <v>18314715.08</v>
      </c>
      <c r="H28" s="49">
        <f>E28/C28*100</f>
        <v>53.81773222469959</v>
      </c>
      <c r="I28" s="47">
        <f t="shared" si="0"/>
        <v>-7457644.179999998</v>
      </c>
    </row>
    <row r="29" spans="1:9" ht="18.75">
      <c r="A29" s="42">
        <v>30000000</v>
      </c>
      <c r="B29" s="53" t="s">
        <v>54</v>
      </c>
      <c r="C29" s="45">
        <f>C31+C33</f>
        <v>4139411</v>
      </c>
      <c r="D29" s="45">
        <f>D31+D33</f>
        <v>0</v>
      </c>
      <c r="E29" s="45">
        <f>E31+E33</f>
        <v>267158.68</v>
      </c>
      <c r="F29" s="45">
        <v>0</v>
      </c>
      <c r="G29" s="43">
        <f>G33</f>
        <v>0</v>
      </c>
      <c r="H29" s="43">
        <f>H33</f>
        <v>0</v>
      </c>
      <c r="I29" s="45">
        <f t="shared" si="0"/>
        <v>267158.68</v>
      </c>
    </row>
    <row r="30" spans="1:9" ht="37.5" hidden="1">
      <c r="A30" s="42">
        <v>31030000</v>
      </c>
      <c r="B30" s="46" t="s">
        <v>77</v>
      </c>
      <c r="C30" s="47">
        <v>0</v>
      </c>
      <c r="D30" s="47"/>
      <c r="E30" s="47">
        <v>0</v>
      </c>
      <c r="F30" s="47"/>
      <c r="G30" s="48">
        <v>0</v>
      </c>
      <c r="H30" s="49" t="e">
        <f>E30/C30*100</f>
        <v>#DIV/0!</v>
      </c>
      <c r="I30" s="47">
        <f t="shared" si="0"/>
        <v>0</v>
      </c>
    </row>
    <row r="31" spans="1:9" ht="18.75">
      <c r="A31" s="42">
        <v>31000000</v>
      </c>
      <c r="B31" s="46" t="s">
        <v>107</v>
      </c>
      <c r="C31" s="47">
        <v>1451520</v>
      </c>
      <c r="D31" s="47"/>
      <c r="E31" s="47">
        <v>0</v>
      </c>
      <c r="F31" s="47">
        <v>0</v>
      </c>
      <c r="G31" s="48">
        <v>0</v>
      </c>
      <c r="H31" s="49"/>
      <c r="I31" s="47">
        <f t="shared" si="0"/>
        <v>0</v>
      </c>
    </row>
    <row r="32" spans="1:9" ht="37.5">
      <c r="A32" s="42">
        <v>31030000</v>
      </c>
      <c r="B32" s="46" t="s">
        <v>238</v>
      </c>
      <c r="C32" s="47">
        <v>1451520</v>
      </c>
      <c r="D32" s="47"/>
      <c r="E32" s="47">
        <v>0</v>
      </c>
      <c r="F32" s="47">
        <v>0</v>
      </c>
      <c r="G32" s="48">
        <v>0</v>
      </c>
      <c r="H32" s="49"/>
      <c r="I32" s="47">
        <f t="shared" si="0"/>
        <v>0</v>
      </c>
    </row>
    <row r="33" spans="1:9" ht="18.75">
      <c r="A33" s="42">
        <v>33010000</v>
      </c>
      <c r="B33" s="52" t="s">
        <v>200</v>
      </c>
      <c r="C33" s="47">
        <f>C34+C35</f>
        <v>2687891</v>
      </c>
      <c r="D33" s="47">
        <f>D34+D35</f>
        <v>0</v>
      </c>
      <c r="E33" s="47">
        <v>267158.68</v>
      </c>
      <c r="F33" s="47">
        <v>0</v>
      </c>
      <c r="G33" s="48">
        <f>G34</f>
        <v>0</v>
      </c>
      <c r="H33" s="49">
        <v>0</v>
      </c>
      <c r="I33" s="47">
        <f t="shared" si="0"/>
        <v>267158.68</v>
      </c>
    </row>
    <row r="34" spans="1:9" ht="93.75">
      <c r="A34" s="42">
        <v>33010100</v>
      </c>
      <c r="B34" s="52" t="s">
        <v>313</v>
      </c>
      <c r="C34" s="47">
        <v>2687890</v>
      </c>
      <c r="D34" s="47"/>
      <c r="E34" s="47">
        <v>-13001.32</v>
      </c>
      <c r="F34" s="47">
        <v>0</v>
      </c>
      <c r="G34" s="48">
        <v>0</v>
      </c>
      <c r="H34" s="49">
        <v>0</v>
      </c>
      <c r="I34" s="47">
        <f t="shared" si="0"/>
        <v>-13001.32</v>
      </c>
    </row>
    <row r="35" spans="1:9" ht="75">
      <c r="A35" s="42">
        <v>33010200</v>
      </c>
      <c r="B35" s="52" t="s">
        <v>201</v>
      </c>
      <c r="C35" s="47">
        <v>1</v>
      </c>
      <c r="D35" s="47"/>
      <c r="E35" s="47">
        <v>280160</v>
      </c>
      <c r="F35" s="47">
        <v>0</v>
      </c>
      <c r="G35" s="48">
        <v>0</v>
      </c>
      <c r="H35" s="49">
        <v>0</v>
      </c>
      <c r="I35" s="47">
        <f t="shared" si="0"/>
        <v>280160</v>
      </c>
    </row>
    <row r="36" spans="1:9" ht="18.75">
      <c r="A36" s="42">
        <v>50000000</v>
      </c>
      <c r="B36" s="50" t="s">
        <v>9</v>
      </c>
      <c r="C36" s="45">
        <f>C37</f>
        <v>150000</v>
      </c>
      <c r="D36" s="45"/>
      <c r="E36" s="45">
        <f>E37</f>
        <v>214528.86</v>
      </c>
      <c r="F36" s="45">
        <v>0</v>
      </c>
      <c r="G36" s="43">
        <f>G37</f>
        <v>247445.68</v>
      </c>
      <c r="H36" s="44">
        <f>E36/C36*100</f>
        <v>143.01924</v>
      </c>
      <c r="I36" s="45">
        <f t="shared" si="0"/>
        <v>-32916.82000000001</v>
      </c>
    </row>
    <row r="37" spans="1:9" ht="18.75">
      <c r="A37" s="42">
        <v>50110000</v>
      </c>
      <c r="B37" s="52" t="s">
        <v>78</v>
      </c>
      <c r="C37" s="47">
        <v>150000</v>
      </c>
      <c r="D37" s="47"/>
      <c r="E37" s="47">
        <v>214528.86</v>
      </c>
      <c r="F37" s="47">
        <v>0</v>
      </c>
      <c r="G37" s="48">
        <v>247445.68</v>
      </c>
      <c r="H37" s="49">
        <f>E37/C37*100</f>
        <v>143.01924</v>
      </c>
      <c r="I37" s="47">
        <f t="shared" si="0"/>
        <v>-32916.82000000001</v>
      </c>
    </row>
    <row r="38" spans="1:9" ht="27" customHeight="1">
      <c r="A38" s="90">
        <v>41050000</v>
      </c>
      <c r="B38" s="123" t="s">
        <v>193</v>
      </c>
      <c r="C38" s="45">
        <v>0</v>
      </c>
      <c r="D38" s="45"/>
      <c r="E38" s="45">
        <v>0</v>
      </c>
      <c r="F38" s="45">
        <v>0</v>
      </c>
      <c r="G38" s="43">
        <f>G39</f>
        <v>11151220.09</v>
      </c>
      <c r="H38" s="49"/>
      <c r="I38" s="45">
        <f t="shared" si="0"/>
        <v>-11151220.09</v>
      </c>
    </row>
    <row r="39" spans="1:9" ht="18.75">
      <c r="A39" s="42">
        <v>41053900</v>
      </c>
      <c r="B39" s="52" t="s">
        <v>314</v>
      </c>
      <c r="C39" s="47">
        <v>0</v>
      </c>
      <c r="D39" s="47"/>
      <c r="E39" s="47">
        <v>0</v>
      </c>
      <c r="F39" s="47">
        <v>0</v>
      </c>
      <c r="G39" s="48">
        <v>11151220.09</v>
      </c>
      <c r="H39" s="49"/>
      <c r="I39" s="47">
        <f t="shared" si="0"/>
        <v>-11151220.09</v>
      </c>
    </row>
    <row r="40" spans="1:9" ht="18.75">
      <c r="A40" s="42"/>
      <c r="B40" s="54" t="s">
        <v>79</v>
      </c>
      <c r="C40" s="45">
        <f>C24+C29+C36+C5</f>
        <v>24605281</v>
      </c>
      <c r="D40" s="45">
        <f>D24+D29+D36</f>
        <v>5428499.1</v>
      </c>
      <c r="E40" s="45">
        <f>E24+E29+E36+E5</f>
        <v>11688391.12</v>
      </c>
      <c r="F40" s="45">
        <f>F28</f>
        <v>22070771.05</v>
      </c>
      <c r="G40" s="43">
        <f>G24+G29+G36+G5</f>
        <v>19131158.469999995</v>
      </c>
      <c r="H40" s="44">
        <f>E40/C40*100</f>
        <v>47.50358721771964</v>
      </c>
      <c r="I40" s="45">
        <f t="shared" si="0"/>
        <v>-7442767.349999996</v>
      </c>
    </row>
    <row r="41" spans="1:9" ht="18.75" hidden="1">
      <c r="A41" s="42">
        <v>41030000</v>
      </c>
      <c r="B41" s="55" t="s">
        <v>60</v>
      </c>
      <c r="C41" s="47">
        <f>C43+C44</f>
        <v>0</v>
      </c>
      <c r="D41" s="47">
        <f>D43+D44</f>
        <v>0</v>
      </c>
      <c r="E41" s="47">
        <f>E43+E44</f>
        <v>0</v>
      </c>
      <c r="F41" s="47"/>
      <c r="G41" s="43">
        <v>0</v>
      </c>
      <c r="H41" s="44"/>
      <c r="I41" s="45">
        <f t="shared" si="0"/>
        <v>0</v>
      </c>
    </row>
    <row r="42" spans="1:9" ht="75" hidden="1">
      <c r="A42" s="42">
        <v>410308</v>
      </c>
      <c r="B42" s="56" t="s">
        <v>80</v>
      </c>
      <c r="C42" s="47"/>
      <c r="D42" s="47"/>
      <c r="E42" s="47"/>
      <c r="F42" s="47"/>
      <c r="G42" s="48"/>
      <c r="H42" s="44"/>
      <c r="I42" s="45">
        <f t="shared" si="0"/>
        <v>0</v>
      </c>
    </row>
    <row r="43" spans="1:9" ht="75" customHeight="1" hidden="1">
      <c r="A43" s="42">
        <v>410343</v>
      </c>
      <c r="B43" s="56" t="s">
        <v>81</v>
      </c>
      <c r="C43" s="47">
        <v>0</v>
      </c>
      <c r="D43" s="47"/>
      <c r="E43" s="47">
        <v>0</v>
      </c>
      <c r="F43" s="47"/>
      <c r="G43" s="48"/>
      <c r="H43" s="44"/>
      <c r="I43" s="45">
        <f t="shared" si="0"/>
        <v>0</v>
      </c>
    </row>
    <row r="44" spans="1:9" ht="54.75" customHeight="1" hidden="1">
      <c r="A44" s="42">
        <v>41034400</v>
      </c>
      <c r="B44" s="56" t="s">
        <v>82</v>
      </c>
      <c r="C44" s="47">
        <v>0</v>
      </c>
      <c r="D44" s="47"/>
      <c r="E44" s="47">
        <v>0</v>
      </c>
      <c r="F44" s="47"/>
      <c r="G44" s="48">
        <v>0</v>
      </c>
      <c r="H44" s="44">
        <v>0</v>
      </c>
      <c r="I44" s="45">
        <f t="shared" si="0"/>
        <v>0</v>
      </c>
    </row>
    <row r="45" spans="1:9" ht="18.75">
      <c r="A45" s="42"/>
      <c r="B45" s="54" t="s">
        <v>83</v>
      </c>
      <c r="C45" s="45">
        <f>C40+C41</f>
        <v>24605281</v>
      </c>
      <c r="D45" s="43">
        <f>D40</f>
        <v>5428499.1</v>
      </c>
      <c r="E45" s="45">
        <f>E40+E41</f>
        <v>11688391.12</v>
      </c>
      <c r="F45" s="45">
        <f>F28</f>
        <v>22070771.05</v>
      </c>
      <c r="G45" s="43">
        <f>G38+G40</f>
        <v>30282378.559999995</v>
      </c>
      <c r="H45" s="44">
        <f>E45/C45*100</f>
        <v>47.50358721771964</v>
      </c>
      <c r="I45" s="45">
        <f t="shared" si="0"/>
        <v>-18593987.439999998</v>
      </c>
    </row>
    <row r="46" spans="1:9" ht="18.75">
      <c r="A46" s="57"/>
      <c r="B46" s="57"/>
      <c r="C46" s="57"/>
      <c r="D46" s="57"/>
      <c r="E46" s="57"/>
      <c r="F46" s="57"/>
      <c r="G46" s="131"/>
      <c r="H46" s="57"/>
      <c r="I46" s="57"/>
    </row>
    <row r="47" spans="1:9" ht="63" customHeight="1">
      <c r="A47" s="139"/>
      <c r="B47" s="139"/>
      <c r="C47" s="58"/>
      <c r="D47" s="58"/>
      <c r="E47" s="140"/>
      <c r="F47" s="140"/>
      <c r="G47" s="140"/>
      <c r="H47" s="140"/>
      <c r="I47" s="140"/>
    </row>
  </sheetData>
  <sheetProtection/>
  <mergeCells count="12">
    <mergeCell ref="F2:F3"/>
    <mergeCell ref="I2:I3"/>
    <mergeCell ref="A47:B47"/>
    <mergeCell ref="E47:I47"/>
    <mergeCell ref="A1:I1"/>
    <mergeCell ref="A2:A3"/>
    <mergeCell ref="B2:B3"/>
    <mergeCell ref="C2:C3"/>
    <mergeCell ref="D2:D3"/>
    <mergeCell ref="E2:E3"/>
    <mergeCell ref="G2:G3"/>
    <mergeCell ref="H2:H3"/>
  </mergeCells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1"/>
  <sheetViews>
    <sheetView view="pageBreakPreview" zoomScale="80" zoomScaleNormal="70" zoomScaleSheetLayoutView="80" workbookViewId="0" topLeftCell="A77">
      <selection activeCell="C59" sqref="C59"/>
    </sheetView>
  </sheetViews>
  <sheetFormatPr defaultColWidth="9.00390625" defaultRowHeight="12.75"/>
  <cols>
    <col min="1" max="1" width="11.25390625" style="78" customWidth="1"/>
    <col min="2" max="2" width="80.875" style="4" customWidth="1"/>
    <col min="3" max="3" width="19.375" style="1" customWidth="1"/>
    <col min="4" max="4" width="18.625" style="1" customWidth="1"/>
    <col min="5" max="5" width="17.625" style="1" customWidth="1"/>
    <col min="6" max="6" width="16.625" style="1" customWidth="1"/>
    <col min="7" max="7" width="19.25390625" style="1" customWidth="1"/>
    <col min="8" max="8" width="15.625" style="1" customWidth="1"/>
    <col min="9" max="9" width="13.875" style="1" customWidth="1"/>
    <col min="10" max="10" width="14.75390625" style="1" customWidth="1"/>
    <col min="11" max="16384" width="9.125" style="1" customWidth="1"/>
  </cols>
  <sheetData>
    <row r="1" spans="6:7" ht="15.75">
      <c r="F1" s="3" t="s">
        <v>10</v>
      </c>
      <c r="G1" s="4"/>
    </row>
    <row r="2" spans="6:7" ht="15.75">
      <c r="F2" s="3" t="s">
        <v>22</v>
      </c>
      <c r="G2" s="4"/>
    </row>
    <row r="3" spans="6:7" ht="15.75">
      <c r="F3" s="84" t="s">
        <v>295</v>
      </c>
      <c r="G3" s="4"/>
    </row>
    <row r="4" spans="1:7" ht="20.25">
      <c r="A4" s="150" t="s">
        <v>277</v>
      </c>
      <c r="B4" s="150"/>
      <c r="C4" s="150"/>
      <c r="D4" s="150"/>
      <c r="E4" s="150"/>
      <c r="F4" s="150"/>
      <c r="G4" s="150"/>
    </row>
    <row r="5" spans="1:7" ht="21" customHeight="1">
      <c r="A5" s="151" t="s">
        <v>315</v>
      </c>
      <c r="B5" s="151"/>
      <c r="C5" s="151"/>
      <c r="D5" s="151"/>
      <c r="E5" s="151"/>
      <c r="F5" s="151"/>
      <c r="G5" s="151"/>
    </row>
    <row r="6" spans="1:7" ht="10.5" customHeight="1">
      <c r="A6" s="79"/>
      <c r="B6" s="80"/>
      <c r="C6" s="104"/>
      <c r="D6" s="104"/>
      <c r="E6" s="104"/>
      <c r="F6" s="152" t="s">
        <v>11</v>
      </c>
      <c r="G6" s="152"/>
    </row>
    <row r="7" spans="1:8" ht="18.75" customHeight="1">
      <c r="A7" s="153" t="s">
        <v>1</v>
      </c>
      <c r="B7" s="154"/>
      <c r="C7" s="154"/>
      <c r="D7" s="154"/>
      <c r="E7" s="154"/>
      <c r="F7" s="154"/>
      <c r="G7" s="155"/>
      <c r="H7" s="105"/>
    </row>
    <row r="8" spans="1:8" s="107" customFormat="1" ht="78.75">
      <c r="A8" s="60" t="s">
        <v>91</v>
      </c>
      <c r="B8" s="9" t="s">
        <v>0</v>
      </c>
      <c r="C8" s="9" t="s">
        <v>243</v>
      </c>
      <c r="D8" s="9" t="s">
        <v>316</v>
      </c>
      <c r="E8" s="9" t="s">
        <v>317</v>
      </c>
      <c r="F8" s="9" t="s">
        <v>328</v>
      </c>
      <c r="G8" s="9" t="s">
        <v>367</v>
      </c>
      <c r="H8" s="106" t="s">
        <v>14</v>
      </c>
    </row>
    <row r="9" spans="1:8" ht="15.75">
      <c r="A9" s="72" t="s">
        <v>169</v>
      </c>
      <c r="B9" s="23" t="s">
        <v>2</v>
      </c>
      <c r="C9" s="14">
        <f>C10+C11+C12</f>
        <v>49251453</v>
      </c>
      <c r="D9" s="14">
        <f>D10+D11+D12</f>
        <v>48302552.56</v>
      </c>
      <c r="E9" s="14">
        <f>E10+E11+E12</f>
        <v>40844809.800000004</v>
      </c>
      <c r="F9" s="33">
        <f aca="true" t="shared" si="0" ref="F9:F28">D9/C9*100</f>
        <v>98.07335543988927</v>
      </c>
      <c r="G9" s="14">
        <f aca="true" t="shared" si="1" ref="G9:G28">D9-E9</f>
        <v>7457742.759999998</v>
      </c>
      <c r="H9" s="83">
        <f>C9-D9</f>
        <v>948900.4399999976</v>
      </c>
    </row>
    <row r="10" spans="1:8" ht="31.5">
      <c r="A10" s="71" t="s">
        <v>108</v>
      </c>
      <c r="B10" s="61" t="s">
        <v>112</v>
      </c>
      <c r="C10" s="11">
        <v>46526055</v>
      </c>
      <c r="D10" s="11">
        <v>45747144.01</v>
      </c>
      <c r="E10" s="117">
        <v>40317599.92</v>
      </c>
      <c r="F10" s="12">
        <f t="shared" si="0"/>
        <v>98.32586066022574</v>
      </c>
      <c r="G10" s="13">
        <f t="shared" si="1"/>
        <v>5429544.089999996</v>
      </c>
      <c r="H10" s="83">
        <f>C10-D10</f>
        <v>778910.9900000021</v>
      </c>
    </row>
    <row r="11" spans="1:8" ht="15.75">
      <c r="A11" s="71" t="s">
        <v>109</v>
      </c>
      <c r="B11" s="61" t="s">
        <v>113</v>
      </c>
      <c r="C11" s="11">
        <v>520000</v>
      </c>
      <c r="D11" s="11">
        <v>355661.95</v>
      </c>
      <c r="E11" s="117">
        <v>527209.88</v>
      </c>
      <c r="F11" s="12">
        <f t="shared" si="0"/>
        <v>68.39652884615384</v>
      </c>
      <c r="G11" s="13">
        <f t="shared" si="1"/>
        <v>-171547.93</v>
      </c>
      <c r="H11" s="83">
        <f>C11-D11</f>
        <v>164338.05</v>
      </c>
    </row>
    <row r="12" spans="1:8" ht="15.75">
      <c r="A12" s="71" t="s">
        <v>293</v>
      </c>
      <c r="B12" s="61" t="s">
        <v>294</v>
      </c>
      <c r="C12" s="11">
        <v>2205398</v>
      </c>
      <c r="D12" s="11">
        <v>2199746.6</v>
      </c>
      <c r="E12" s="36"/>
      <c r="F12" s="12">
        <f t="shared" si="0"/>
        <v>99.74374693366005</v>
      </c>
      <c r="G12" s="13">
        <f t="shared" si="1"/>
        <v>2199746.6</v>
      </c>
      <c r="H12" s="83"/>
    </row>
    <row r="13" spans="1:8" ht="15.75">
      <c r="A13" s="72">
        <v>1000</v>
      </c>
      <c r="B13" s="18" t="s">
        <v>3</v>
      </c>
      <c r="C13" s="14">
        <f>SUM(C14:C23)</f>
        <v>215797412.63</v>
      </c>
      <c r="D13" s="14">
        <f>SUM(D14:D23)</f>
        <v>206321300.13000003</v>
      </c>
      <c r="E13" s="14">
        <f>SUM(E14:E23)</f>
        <v>189650978.76999995</v>
      </c>
      <c r="F13" s="33">
        <f t="shared" si="0"/>
        <v>95.60879234625142</v>
      </c>
      <c r="G13" s="14">
        <f t="shared" si="1"/>
        <v>16670321.360000074</v>
      </c>
      <c r="H13" s="83">
        <f aca="true" t="shared" si="2" ref="H13:H28">C13-D13</f>
        <v>9476112.49999997</v>
      </c>
    </row>
    <row r="14" spans="1:8" ht="15.75">
      <c r="A14" s="71">
        <v>1010</v>
      </c>
      <c r="B14" s="62" t="s">
        <v>114</v>
      </c>
      <c r="C14" s="11">
        <v>57648340</v>
      </c>
      <c r="D14" s="11">
        <v>54964261.62</v>
      </c>
      <c r="E14" s="118">
        <v>57043869.7</v>
      </c>
      <c r="F14" s="12">
        <f t="shared" si="0"/>
        <v>95.34404914347924</v>
      </c>
      <c r="G14" s="13">
        <f t="shared" si="1"/>
        <v>-2079608.0800000057</v>
      </c>
      <c r="H14" s="83">
        <f t="shared" si="2"/>
        <v>2684078.3800000027</v>
      </c>
    </row>
    <row r="15" spans="1:8" ht="42.75" customHeight="1">
      <c r="A15" s="71">
        <v>1020</v>
      </c>
      <c r="B15" s="95" t="s">
        <v>256</v>
      </c>
      <c r="C15" s="11">
        <v>126474571.43</v>
      </c>
      <c r="D15" s="11">
        <v>121161236.63</v>
      </c>
      <c r="E15" s="118">
        <v>103324579.38</v>
      </c>
      <c r="F15" s="12">
        <f t="shared" si="0"/>
        <v>95.79889084428265</v>
      </c>
      <c r="G15" s="13">
        <f t="shared" si="1"/>
        <v>17836657.25</v>
      </c>
      <c r="H15" s="83">
        <f t="shared" si="2"/>
        <v>5313334.800000012</v>
      </c>
    </row>
    <row r="16" spans="1:8" ht="15.75">
      <c r="A16" s="71">
        <v>1030</v>
      </c>
      <c r="B16" s="62" t="s">
        <v>93</v>
      </c>
      <c r="C16" s="11"/>
      <c r="D16" s="11"/>
      <c r="E16" s="118">
        <v>2068293.54</v>
      </c>
      <c r="F16" s="12" t="e">
        <f t="shared" si="0"/>
        <v>#DIV/0!</v>
      </c>
      <c r="G16" s="13">
        <f t="shared" si="1"/>
        <v>-2068293.54</v>
      </c>
      <c r="H16" s="83">
        <f t="shared" si="2"/>
        <v>0</v>
      </c>
    </row>
    <row r="17" spans="1:8" ht="48" customHeight="1">
      <c r="A17" s="71">
        <v>1070</v>
      </c>
      <c r="B17" s="95" t="s">
        <v>257</v>
      </c>
      <c r="C17" s="11">
        <v>3247290</v>
      </c>
      <c r="D17" s="11">
        <v>3118869.01</v>
      </c>
      <c r="E17" s="118">
        <v>2773607.45</v>
      </c>
      <c r="F17" s="12">
        <f t="shared" si="0"/>
        <v>96.04528730110337</v>
      </c>
      <c r="G17" s="13">
        <f t="shared" si="1"/>
        <v>345261.5599999996</v>
      </c>
      <c r="H17" s="83">
        <f t="shared" si="2"/>
        <v>128420.99000000022</v>
      </c>
    </row>
    <row r="18" spans="1:8" ht="31.5">
      <c r="A18" s="71">
        <v>1090</v>
      </c>
      <c r="B18" s="62" t="s">
        <v>94</v>
      </c>
      <c r="C18" s="11">
        <v>8712210</v>
      </c>
      <c r="D18" s="11">
        <v>8158318.82</v>
      </c>
      <c r="E18" s="118">
        <v>7332363.04</v>
      </c>
      <c r="F18" s="12">
        <f t="shared" si="0"/>
        <v>93.64235733528004</v>
      </c>
      <c r="G18" s="13">
        <f t="shared" si="1"/>
        <v>825955.7800000003</v>
      </c>
      <c r="H18" s="83">
        <f t="shared" si="2"/>
        <v>553891.1799999997</v>
      </c>
    </row>
    <row r="19" spans="1:8" ht="15.75">
      <c r="A19" s="71" t="s">
        <v>111</v>
      </c>
      <c r="B19" s="95" t="s">
        <v>258</v>
      </c>
      <c r="C19" s="11">
        <v>11218007.2</v>
      </c>
      <c r="D19" s="11">
        <v>11120267.24</v>
      </c>
      <c r="E19" s="118">
        <v>10058133.4</v>
      </c>
      <c r="F19" s="12">
        <f t="shared" si="0"/>
        <v>99.12872261305021</v>
      </c>
      <c r="G19" s="13">
        <f t="shared" si="1"/>
        <v>1062133.8399999999</v>
      </c>
      <c r="H19" s="83">
        <f t="shared" si="2"/>
        <v>97739.95999999903</v>
      </c>
    </row>
    <row r="20" spans="1:8" ht="15.75">
      <c r="A20" s="71" t="s">
        <v>115</v>
      </c>
      <c r="B20" s="62" t="s">
        <v>116</v>
      </c>
      <c r="C20" s="11">
        <v>2183470</v>
      </c>
      <c r="D20" s="11">
        <v>2071476.34</v>
      </c>
      <c r="E20" s="118">
        <v>2015673.26</v>
      </c>
      <c r="F20" s="12">
        <f t="shared" si="0"/>
        <v>94.87084045120841</v>
      </c>
      <c r="G20" s="13">
        <f t="shared" si="1"/>
        <v>55803.080000000075</v>
      </c>
      <c r="H20" s="83">
        <f t="shared" si="2"/>
        <v>111993.65999999992</v>
      </c>
    </row>
    <row r="21" spans="1:8" ht="15.75">
      <c r="A21" s="71" t="s">
        <v>117</v>
      </c>
      <c r="B21" s="61" t="s">
        <v>118</v>
      </c>
      <c r="C21" s="11">
        <v>4476150</v>
      </c>
      <c r="D21" s="11">
        <v>4363159.96</v>
      </c>
      <c r="E21" s="118">
        <v>3722000.01</v>
      </c>
      <c r="F21" s="12">
        <f t="shared" si="0"/>
        <v>97.47573159970064</v>
      </c>
      <c r="G21" s="13">
        <f t="shared" si="1"/>
        <v>641159.9500000002</v>
      </c>
      <c r="H21" s="83">
        <f t="shared" si="2"/>
        <v>112990.04000000004</v>
      </c>
    </row>
    <row r="22" spans="1:8" ht="15.75">
      <c r="A22" s="71" t="s">
        <v>216</v>
      </c>
      <c r="B22" s="61" t="s">
        <v>217</v>
      </c>
      <c r="C22" s="11">
        <v>460000</v>
      </c>
      <c r="D22" s="11">
        <v>108652.18</v>
      </c>
      <c r="E22" s="117">
        <v>331347.16</v>
      </c>
      <c r="F22" s="12">
        <f t="shared" si="0"/>
        <v>23.62003913043478</v>
      </c>
      <c r="G22" s="13">
        <f t="shared" si="1"/>
        <v>-222694.97999999998</v>
      </c>
      <c r="H22" s="83">
        <f t="shared" si="2"/>
        <v>351347.82</v>
      </c>
    </row>
    <row r="23" spans="1:8" ht="15.75">
      <c r="A23" s="71" t="s">
        <v>244</v>
      </c>
      <c r="B23" s="91" t="s">
        <v>245</v>
      </c>
      <c r="C23" s="11">
        <v>1377374</v>
      </c>
      <c r="D23" s="11">
        <v>1255058.33</v>
      </c>
      <c r="E23" s="117">
        <v>981111.83</v>
      </c>
      <c r="F23" s="12">
        <f t="shared" si="0"/>
        <v>91.11964724178037</v>
      </c>
      <c r="G23" s="13">
        <f t="shared" si="1"/>
        <v>273946.5000000001</v>
      </c>
      <c r="H23" s="83">
        <f t="shared" si="2"/>
        <v>122315.66999999993</v>
      </c>
    </row>
    <row r="24" spans="1:8" ht="15.75">
      <c r="A24" s="72">
        <v>2000</v>
      </c>
      <c r="B24" s="10" t="s">
        <v>84</v>
      </c>
      <c r="C24" s="14">
        <f>C25+C26</f>
        <v>14490107</v>
      </c>
      <c r="D24" s="14">
        <f>D25+D26</f>
        <v>14085558.24</v>
      </c>
      <c r="E24" s="14">
        <f>E25+E26</f>
        <v>12040630.46</v>
      </c>
      <c r="F24" s="33">
        <f t="shared" si="0"/>
        <v>97.20810370827489</v>
      </c>
      <c r="G24" s="14">
        <f t="shared" si="1"/>
        <v>2044927.7799999993</v>
      </c>
      <c r="H24" s="83">
        <f t="shared" si="2"/>
        <v>404548.7599999998</v>
      </c>
    </row>
    <row r="25" spans="1:8" ht="31.5">
      <c r="A25" s="68" t="s">
        <v>110</v>
      </c>
      <c r="B25" s="61" t="s">
        <v>119</v>
      </c>
      <c r="C25" s="11">
        <v>14490107</v>
      </c>
      <c r="D25" s="15">
        <v>14085558.24</v>
      </c>
      <c r="E25" s="117">
        <v>11839390.99</v>
      </c>
      <c r="F25" s="12">
        <f t="shared" si="0"/>
        <v>97.20810370827489</v>
      </c>
      <c r="G25" s="13">
        <f t="shared" si="1"/>
        <v>2246167.25</v>
      </c>
      <c r="H25" s="83">
        <f t="shared" si="2"/>
        <v>404548.7599999998</v>
      </c>
    </row>
    <row r="26" spans="1:8" ht="15.75">
      <c r="A26" s="68" t="s">
        <v>218</v>
      </c>
      <c r="B26" s="91" t="s">
        <v>219</v>
      </c>
      <c r="C26" s="11"/>
      <c r="D26" s="36"/>
      <c r="E26" s="117">
        <v>201239.47</v>
      </c>
      <c r="F26" s="12" t="e">
        <f t="shared" si="0"/>
        <v>#DIV/0!</v>
      </c>
      <c r="G26" s="13">
        <f t="shared" si="1"/>
        <v>-201239.47</v>
      </c>
      <c r="H26" s="83">
        <f t="shared" si="2"/>
        <v>0</v>
      </c>
    </row>
    <row r="27" spans="1:10" ht="15.75">
      <c r="A27" s="72">
        <v>3000</v>
      </c>
      <c r="B27" s="10" t="s">
        <v>4</v>
      </c>
      <c r="C27" s="14">
        <f>SUM(C28:C60)</f>
        <v>14820253.11</v>
      </c>
      <c r="D27" s="14">
        <f>SUM(D28:D60)</f>
        <v>14091715.870000001</v>
      </c>
      <c r="E27" s="14">
        <f>SUM(E28:E60)</f>
        <v>122064606.15999997</v>
      </c>
      <c r="F27" s="33">
        <f t="shared" si="0"/>
        <v>95.08417815409362</v>
      </c>
      <c r="G27" s="14">
        <f t="shared" si="1"/>
        <v>-107972890.28999996</v>
      </c>
      <c r="H27" s="83">
        <f t="shared" si="2"/>
        <v>728537.2399999984</v>
      </c>
      <c r="J27" s="108"/>
    </row>
    <row r="28" spans="1:8" ht="27.75" customHeight="1">
      <c r="A28" s="74" t="s">
        <v>263</v>
      </c>
      <c r="B28" s="63" t="s">
        <v>266</v>
      </c>
      <c r="C28" s="109"/>
      <c r="D28" s="109"/>
      <c r="E28" s="119">
        <v>46108600.25</v>
      </c>
      <c r="F28" s="12" t="e">
        <f t="shared" si="0"/>
        <v>#DIV/0!</v>
      </c>
      <c r="G28" s="13">
        <f t="shared" si="1"/>
        <v>-46108600.25</v>
      </c>
      <c r="H28" s="110">
        <f t="shared" si="2"/>
        <v>0</v>
      </c>
    </row>
    <row r="29" spans="1:8" ht="31.5" hidden="1">
      <c r="A29" s="74" t="s">
        <v>329</v>
      </c>
      <c r="B29" s="63" t="s">
        <v>348</v>
      </c>
      <c r="C29" s="109"/>
      <c r="D29" s="109"/>
      <c r="E29" s="119"/>
      <c r="F29" s="12" t="e">
        <f aca="true" t="shared" si="3" ref="F29:F52">D29/C29*100</f>
        <v>#DIV/0!</v>
      </c>
      <c r="G29" s="13">
        <f aca="true" t="shared" si="4" ref="G29:G60">D29-E29</f>
        <v>0</v>
      </c>
      <c r="H29" s="110">
        <f aca="true" t="shared" si="5" ref="H29:H53">C29-D29</f>
        <v>0</v>
      </c>
    </row>
    <row r="30" spans="1:8" ht="31.5" hidden="1">
      <c r="A30" s="74" t="s">
        <v>330</v>
      </c>
      <c r="B30" s="63" t="s">
        <v>349</v>
      </c>
      <c r="C30" s="109"/>
      <c r="D30" s="109"/>
      <c r="E30" s="119"/>
      <c r="F30" s="12" t="e">
        <f t="shared" si="3"/>
        <v>#DIV/0!</v>
      </c>
      <c r="G30" s="13">
        <f t="shared" si="4"/>
        <v>0</v>
      </c>
      <c r="H30" s="110">
        <f t="shared" si="5"/>
        <v>0</v>
      </c>
    </row>
    <row r="31" spans="1:8" ht="30.75" customHeight="1">
      <c r="A31" s="68" t="s">
        <v>264</v>
      </c>
      <c r="B31" s="63" t="s">
        <v>265</v>
      </c>
      <c r="C31" s="111"/>
      <c r="D31" s="111"/>
      <c r="E31" s="119">
        <v>59971.66</v>
      </c>
      <c r="F31" s="12" t="e">
        <f t="shared" si="3"/>
        <v>#DIV/0!</v>
      </c>
      <c r="G31" s="13">
        <f t="shared" si="4"/>
        <v>-59971.66</v>
      </c>
      <c r="H31" s="110">
        <f t="shared" si="5"/>
        <v>0</v>
      </c>
    </row>
    <row r="32" spans="1:8" ht="30" customHeight="1" hidden="1">
      <c r="A32" s="68" t="s">
        <v>331</v>
      </c>
      <c r="B32" s="63" t="s">
        <v>350</v>
      </c>
      <c r="C32" s="111"/>
      <c r="D32" s="111"/>
      <c r="E32" s="119"/>
      <c r="F32" s="12" t="e">
        <f t="shared" si="3"/>
        <v>#DIV/0!</v>
      </c>
      <c r="G32" s="13">
        <f t="shared" si="4"/>
        <v>0</v>
      </c>
      <c r="H32" s="110">
        <f t="shared" si="5"/>
        <v>0</v>
      </c>
    </row>
    <row r="33" spans="1:8" ht="30" customHeight="1" hidden="1">
      <c r="A33" s="68" t="s">
        <v>332</v>
      </c>
      <c r="B33" s="63" t="s">
        <v>351</v>
      </c>
      <c r="C33" s="111"/>
      <c r="D33" s="111"/>
      <c r="E33" s="119"/>
      <c r="F33" s="12" t="e">
        <f t="shared" si="3"/>
        <v>#DIV/0!</v>
      </c>
      <c r="G33" s="13">
        <f t="shared" si="4"/>
        <v>0</v>
      </c>
      <c r="H33" s="110">
        <f t="shared" si="5"/>
        <v>0</v>
      </c>
    </row>
    <row r="34" spans="1:8" ht="31.5">
      <c r="A34" s="71" t="s">
        <v>259</v>
      </c>
      <c r="B34" s="63" t="s">
        <v>260</v>
      </c>
      <c r="C34" s="111">
        <v>1000000</v>
      </c>
      <c r="D34" s="111">
        <v>1000000</v>
      </c>
      <c r="E34" s="119">
        <v>1000000</v>
      </c>
      <c r="F34" s="12">
        <f t="shared" si="3"/>
        <v>100</v>
      </c>
      <c r="G34" s="13">
        <f t="shared" si="4"/>
        <v>0</v>
      </c>
      <c r="H34" s="110">
        <f t="shared" si="5"/>
        <v>0</v>
      </c>
    </row>
    <row r="35" spans="1:9" ht="31.5">
      <c r="A35" s="71" t="s">
        <v>268</v>
      </c>
      <c r="B35" s="66" t="s">
        <v>269</v>
      </c>
      <c r="C35" s="111">
        <v>2700000</v>
      </c>
      <c r="D35" s="111">
        <v>2699990.48</v>
      </c>
      <c r="E35" s="119">
        <v>37616630.76</v>
      </c>
      <c r="F35" s="12">
        <f t="shared" si="3"/>
        <v>99.99964740740741</v>
      </c>
      <c r="G35" s="13">
        <f t="shared" si="4"/>
        <v>-34916640.28</v>
      </c>
      <c r="H35" s="110">
        <f t="shared" si="5"/>
        <v>9.520000000018626</v>
      </c>
      <c r="I35" s="108"/>
    </row>
    <row r="36" spans="1:9" ht="15.75" hidden="1">
      <c r="A36" s="68" t="s">
        <v>333</v>
      </c>
      <c r="B36" s="65" t="s">
        <v>352</v>
      </c>
      <c r="C36" s="111"/>
      <c r="D36" s="111"/>
      <c r="E36" s="119"/>
      <c r="F36" s="12" t="e">
        <f t="shared" si="3"/>
        <v>#DIV/0!</v>
      </c>
      <c r="G36" s="13">
        <f t="shared" si="4"/>
        <v>0</v>
      </c>
      <c r="H36" s="110">
        <f t="shared" si="5"/>
        <v>0</v>
      </c>
      <c r="I36" s="108"/>
    </row>
    <row r="37" spans="1:9" ht="15.75" hidden="1">
      <c r="A37" s="68" t="s">
        <v>334</v>
      </c>
      <c r="B37" s="65" t="s">
        <v>353</v>
      </c>
      <c r="C37" s="111"/>
      <c r="D37" s="111"/>
      <c r="E37" s="119"/>
      <c r="F37" s="12" t="e">
        <f t="shared" si="3"/>
        <v>#DIV/0!</v>
      </c>
      <c r="G37" s="13">
        <f t="shared" si="4"/>
        <v>0</v>
      </c>
      <c r="H37" s="110">
        <f t="shared" si="5"/>
        <v>0</v>
      </c>
      <c r="I37" s="108"/>
    </row>
    <row r="38" spans="1:9" ht="15.75" hidden="1">
      <c r="A38" s="68" t="s">
        <v>335</v>
      </c>
      <c r="B38" s="65" t="s">
        <v>354</v>
      </c>
      <c r="C38" s="111"/>
      <c r="D38" s="111"/>
      <c r="E38" s="119"/>
      <c r="F38" s="12" t="e">
        <f t="shared" si="3"/>
        <v>#DIV/0!</v>
      </c>
      <c r="G38" s="13">
        <f t="shared" si="4"/>
        <v>0</v>
      </c>
      <c r="H38" s="110">
        <f t="shared" si="5"/>
        <v>0</v>
      </c>
      <c r="I38" s="108"/>
    </row>
    <row r="39" spans="1:9" ht="15.75" hidden="1">
      <c r="A39" s="68" t="s">
        <v>336</v>
      </c>
      <c r="B39" s="65" t="s">
        <v>355</v>
      </c>
      <c r="C39" s="111"/>
      <c r="D39" s="111"/>
      <c r="E39" s="119"/>
      <c r="F39" s="12" t="e">
        <f t="shared" si="3"/>
        <v>#DIV/0!</v>
      </c>
      <c r="G39" s="13">
        <f t="shared" si="4"/>
        <v>0</v>
      </c>
      <c r="H39" s="110">
        <f t="shared" si="5"/>
        <v>0</v>
      </c>
      <c r="I39" s="108"/>
    </row>
    <row r="40" spans="1:9" ht="15.75" hidden="1">
      <c r="A40" s="68" t="s">
        <v>337</v>
      </c>
      <c r="B40" s="65" t="s">
        <v>356</v>
      </c>
      <c r="C40" s="111"/>
      <c r="D40" s="111"/>
      <c r="E40" s="119"/>
      <c r="F40" s="12" t="e">
        <f t="shared" si="3"/>
        <v>#DIV/0!</v>
      </c>
      <c r="G40" s="13">
        <f t="shared" si="4"/>
        <v>0</v>
      </c>
      <c r="H40" s="110">
        <f t="shared" si="5"/>
        <v>0</v>
      </c>
      <c r="I40" s="108"/>
    </row>
    <row r="41" spans="1:9" ht="15.75" hidden="1">
      <c r="A41" s="68" t="s">
        <v>338</v>
      </c>
      <c r="B41" s="65" t="s">
        <v>357</v>
      </c>
      <c r="C41" s="111"/>
      <c r="D41" s="111"/>
      <c r="E41" s="119"/>
      <c r="F41" s="12" t="e">
        <f t="shared" si="3"/>
        <v>#DIV/0!</v>
      </c>
      <c r="G41" s="13">
        <f t="shared" si="4"/>
        <v>0</v>
      </c>
      <c r="H41" s="110">
        <f t="shared" si="5"/>
        <v>0</v>
      </c>
      <c r="I41" s="108"/>
    </row>
    <row r="42" spans="1:9" ht="15.75" hidden="1">
      <c r="A42" s="68" t="s">
        <v>339</v>
      </c>
      <c r="B42" s="66" t="s">
        <v>358</v>
      </c>
      <c r="C42" s="111"/>
      <c r="D42" s="111"/>
      <c r="E42" s="119"/>
      <c r="F42" s="12" t="e">
        <f t="shared" si="3"/>
        <v>#DIV/0!</v>
      </c>
      <c r="G42" s="13">
        <f t="shared" si="4"/>
        <v>0</v>
      </c>
      <c r="H42" s="110">
        <f t="shared" si="5"/>
        <v>0</v>
      </c>
      <c r="I42" s="108"/>
    </row>
    <row r="43" spans="1:9" ht="31.5" hidden="1">
      <c r="A43" s="68" t="s">
        <v>340</v>
      </c>
      <c r="B43" s="66" t="s">
        <v>359</v>
      </c>
      <c r="C43" s="111"/>
      <c r="D43" s="111"/>
      <c r="E43" s="119"/>
      <c r="F43" s="12" t="e">
        <f t="shared" si="3"/>
        <v>#DIV/0!</v>
      </c>
      <c r="G43" s="13">
        <f t="shared" si="4"/>
        <v>0</v>
      </c>
      <c r="H43" s="110">
        <f t="shared" si="5"/>
        <v>0</v>
      </c>
      <c r="I43" s="108"/>
    </row>
    <row r="44" spans="1:8" ht="31.5">
      <c r="A44" s="68" t="s">
        <v>220</v>
      </c>
      <c r="B44" s="66" t="s">
        <v>239</v>
      </c>
      <c r="C44" s="111"/>
      <c r="D44" s="36"/>
      <c r="E44" s="119">
        <v>2709144.99</v>
      </c>
      <c r="F44" s="12" t="e">
        <f t="shared" si="3"/>
        <v>#DIV/0!</v>
      </c>
      <c r="G44" s="13">
        <f t="shared" si="4"/>
        <v>-2709144.99</v>
      </c>
      <c r="H44" s="110">
        <f t="shared" si="5"/>
        <v>0</v>
      </c>
    </row>
    <row r="45" spans="1:9" ht="31.5" customHeight="1">
      <c r="A45" s="71" t="s">
        <v>267</v>
      </c>
      <c r="B45" s="65" t="s">
        <v>270</v>
      </c>
      <c r="C45" s="111"/>
      <c r="D45" s="109"/>
      <c r="E45" s="119">
        <v>21355846.6</v>
      </c>
      <c r="F45" s="12" t="e">
        <f t="shared" si="3"/>
        <v>#DIV/0!</v>
      </c>
      <c r="G45" s="13">
        <f t="shared" si="4"/>
        <v>-21355846.6</v>
      </c>
      <c r="H45" s="110">
        <f t="shared" si="5"/>
        <v>0</v>
      </c>
      <c r="I45" s="108"/>
    </row>
    <row r="46" spans="1:9" ht="31.5" hidden="1">
      <c r="A46" s="71" t="s">
        <v>341</v>
      </c>
      <c r="B46" s="65" t="s">
        <v>360</v>
      </c>
      <c r="C46" s="111"/>
      <c r="D46" s="109"/>
      <c r="E46" s="119"/>
      <c r="F46" s="12" t="e">
        <f t="shared" si="3"/>
        <v>#DIV/0!</v>
      </c>
      <c r="G46" s="13">
        <f t="shared" si="4"/>
        <v>0</v>
      </c>
      <c r="H46" s="110">
        <f t="shared" si="5"/>
        <v>0</v>
      </c>
      <c r="I46" s="108"/>
    </row>
    <row r="47" spans="1:9" ht="31.5" hidden="1">
      <c r="A47" s="71" t="s">
        <v>342</v>
      </c>
      <c r="B47" s="65" t="s">
        <v>361</v>
      </c>
      <c r="C47" s="111"/>
      <c r="D47" s="109"/>
      <c r="E47" s="119"/>
      <c r="F47" s="12" t="e">
        <f t="shared" si="3"/>
        <v>#DIV/0!</v>
      </c>
      <c r="G47" s="13">
        <f t="shared" si="4"/>
        <v>0</v>
      </c>
      <c r="H47" s="110">
        <f t="shared" si="5"/>
        <v>0</v>
      </c>
      <c r="I47" s="108"/>
    </row>
    <row r="48" spans="1:9" ht="31.5" hidden="1">
      <c r="A48" s="71" t="s">
        <v>343</v>
      </c>
      <c r="B48" s="65" t="s">
        <v>362</v>
      </c>
      <c r="C48" s="111"/>
      <c r="D48" s="109"/>
      <c r="E48" s="119"/>
      <c r="F48" s="12" t="e">
        <f t="shared" si="3"/>
        <v>#DIV/0!</v>
      </c>
      <c r="G48" s="13">
        <f t="shared" si="4"/>
        <v>0</v>
      </c>
      <c r="H48" s="110">
        <f t="shared" si="5"/>
        <v>0</v>
      </c>
      <c r="I48" s="108"/>
    </row>
    <row r="49" spans="1:9" ht="31.5" hidden="1">
      <c r="A49" s="71" t="s">
        <v>344</v>
      </c>
      <c r="B49" s="65" t="s">
        <v>363</v>
      </c>
      <c r="C49" s="111"/>
      <c r="D49" s="109"/>
      <c r="E49" s="119"/>
      <c r="F49" s="12" t="e">
        <f t="shared" si="3"/>
        <v>#DIV/0!</v>
      </c>
      <c r="G49" s="13">
        <f t="shared" si="4"/>
        <v>0</v>
      </c>
      <c r="H49" s="110">
        <f t="shared" si="5"/>
        <v>0</v>
      </c>
      <c r="I49" s="108"/>
    </row>
    <row r="50" spans="1:9" ht="47.25" hidden="1">
      <c r="A50" s="71" t="s">
        <v>345</v>
      </c>
      <c r="B50" s="65" t="s">
        <v>364</v>
      </c>
      <c r="C50" s="111"/>
      <c r="D50" s="109"/>
      <c r="E50" s="119"/>
      <c r="F50" s="12" t="e">
        <f t="shared" si="3"/>
        <v>#DIV/0!</v>
      </c>
      <c r="G50" s="13">
        <f t="shared" si="4"/>
        <v>0</v>
      </c>
      <c r="H50" s="110">
        <f t="shared" si="5"/>
        <v>0</v>
      </c>
      <c r="I50" s="108"/>
    </row>
    <row r="51" spans="1:9" ht="63" hidden="1">
      <c r="A51" s="71" t="s">
        <v>346</v>
      </c>
      <c r="B51" s="64" t="s">
        <v>365</v>
      </c>
      <c r="C51" s="111"/>
      <c r="D51" s="109"/>
      <c r="E51" s="119"/>
      <c r="F51" s="12" t="e">
        <f t="shared" si="3"/>
        <v>#DIV/0!</v>
      </c>
      <c r="G51" s="13">
        <f t="shared" si="4"/>
        <v>0</v>
      </c>
      <c r="H51" s="110">
        <f t="shared" si="5"/>
        <v>0</v>
      </c>
      <c r="I51" s="108"/>
    </row>
    <row r="52" spans="1:9" ht="15.75" hidden="1">
      <c r="A52" s="71" t="s">
        <v>347</v>
      </c>
      <c r="B52" s="64" t="s">
        <v>366</v>
      </c>
      <c r="C52" s="111"/>
      <c r="D52" s="109"/>
      <c r="E52" s="119"/>
      <c r="F52" s="12" t="e">
        <f t="shared" si="3"/>
        <v>#DIV/0!</v>
      </c>
      <c r="G52" s="13">
        <f t="shared" si="4"/>
        <v>0</v>
      </c>
      <c r="H52" s="110">
        <f t="shared" si="5"/>
        <v>0</v>
      </c>
      <c r="I52" s="108"/>
    </row>
    <row r="53" spans="1:8" ht="47.25">
      <c r="A53" s="71" t="s">
        <v>120</v>
      </c>
      <c r="B53" s="63" t="s">
        <v>128</v>
      </c>
      <c r="C53" s="11">
        <v>5839560</v>
      </c>
      <c r="D53" s="36">
        <v>5838332.65</v>
      </c>
      <c r="E53" s="117">
        <v>4465000.08</v>
      </c>
      <c r="F53" s="12">
        <f aca="true" t="shared" si="6" ref="F53:F61">D53/C53*100</f>
        <v>99.97898214934003</v>
      </c>
      <c r="G53" s="13">
        <f t="shared" si="4"/>
        <v>1373332.5700000003</v>
      </c>
      <c r="H53" s="110">
        <f t="shared" si="5"/>
        <v>1227.3499999996275</v>
      </c>
    </row>
    <row r="54" spans="1:8" ht="31.5">
      <c r="A54" s="68" t="s">
        <v>121</v>
      </c>
      <c r="B54" s="63" t="s">
        <v>129</v>
      </c>
      <c r="C54" s="11">
        <v>1490200</v>
      </c>
      <c r="D54" s="36">
        <v>1489572.85</v>
      </c>
      <c r="E54" s="117">
        <v>1386168.99</v>
      </c>
      <c r="F54" s="12">
        <f t="shared" si="6"/>
        <v>99.95791504496042</v>
      </c>
      <c r="G54" s="13">
        <f t="shared" si="4"/>
        <v>103403.8600000001</v>
      </c>
      <c r="H54" s="83">
        <f aca="true" t="shared" si="7" ref="H54:H60">C54-D54</f>
        <v>627.1499999999069</v>
      </c>
    </row>
    <row r="55" spans="1:8" ht="15.75">
      <c r="A55" s="68" t="s">
        <v>122</v>
      </c>
      <c r="B55" s="61" t="s">
        <v>101</v>
      </c>
      <c r="C55" s="11">
        <v>481420.11</v>
      </c>
      <c r="D55" s="36">
        <v>411403.65</v>
      </c>
      <c r="E55" s="117">
        <v>407688.85</v>
      </c>
      <c r="F55" s="12">
        <f t="shared" si="6"/>
        <v>85.45626604588662</v>
      </c>
      <c r="G55" s="13">
        <f t="shared" si="4"/>
        <v>3714.8000000000466</v>
      </c>
      <c r="H55" s="83">
        <f t="shared" si="7"/>
        <v>70016.45999999996</v>
      </c>
    </row>
    <row r="56" spans="1:8" ht="47.25">
      <c r="A56" s="68" t="s">
        <v>123</v>
      </c>
      <c r="B56" s="61" t="s">
        <v>100</v>
      </c>
      <c r="C56" s="11">
        <v>46907</v>
      </c>
      <c r="D56" s="36">
        <v>17100</v>
      </c>
      <c r="E56" s="117">
        <v>2054934.05</v>
      </c>
      <c r="F56" s="12">
        <f t="shared" si="6"/>
        <v>36.45511330931417</v>
      </c>
      <c r="G56" s="13">
        <f t="shared" si="4"/>
        <v>-2037834.05</v>
      </c>
      <c r="H56" s="83">
        <f t="shared" si="7"/>
        <v>29807</v>
      </c>
    </row>
    <row r="57" spans="1:8" ht="47.25">
      <c r="A57" s="68" t="s">
        <v>124</v>
      </c>
      <c r="B57" s="63" t="s">
        <v>130</v>
      </c>
      <c r="C57" s="11">
        <v>359300</v>
      </c>
      <c r="D57" s="36">
        <v>358844.92</v>
      </c>
      <c r="E57" s="117">
        <v>339051.49</v>
      </c>
      <c r="F57" s="12">
        <f t="shared" si="6"/>
        <v>99.87334261063178</v>
      </c>
      <c r="G57" s="13">
        <f t="shared" si="4"/>
        <v>19793.429999999993</v>
      </c>
      <c r="H57" s="83">
        <f t="shared" si="7"/>
        <v>455.0800000000163</v>
      </c>
    </row>
    <row r="58" spans="1:8" ht="31.5">
      <c r="A58" s="68" t="s">
        <v>125</v>
      </c>
      <c r="B58" s="61" t="s">
        <v>131</v>
      </c>
      <c r="C58" s="11">
        <v>300000</v>
      </c>
      <c r="D58" s="36">
        <v>279183</v>
      </c>
      <c r="E58" s="117">
        <v>697469.48</v>
      </c>
      <c r="F58" s="12">
        <f t="shared" si="6"/>
        <v>93.061</v>
      </c>
      <c r="G58" s="13">
        <f t="shared" si="4"/>
        <v>-418286.48</v>
      </c>
      <c r="H58" s="83">
        <f t="shared" si="7"/>
        <v>20817</v>
      </c>
    </row>
    <row r="59" spans="1:8" ht="110.25">
      <c r="A59" s="68" t="s">
        <v>126</v>
      </c>
      <c r="B59" s="63" t="s">
        <v>132</v>
      </c>
      <c r="C59" s="11"/>
      <c r="D59" s="36"/>
      <c r="E59" s="117">
        <v>1356127.41</v>
      </c>
      <c r="F59" s="12" t="e">
        <f t="shared" si="6"/>
        <v>#DIV/0!</v>
      </c>
      <c r="G59" s="13">
        <f t="shared" si="4"/>
        <v>-1356127.41</v>
      </c>
      <c r="H59" s="83">
        <f t="shared" si="7"/>
        <v>0</v>
      </c>
    </row>
    <row r="60" spans="1:8" ht="15.75">
      <c r="A60" s="68" t="s">
        <v>127</v>
      </c>
      <c r="B60" s="63" t="s">
        <v>133</v>
      </c>
      <c r="C60" s="11">
        <v>2602866</v>
      </c>
      <c r="D60" s="36">
        <v>1997288.32</v>
      </c>
      <c r="E60" s="117">
        <v>2507971.55</v>
      </c>
      <c r="F60" s="12">
        <f t="shared" si="6"/>
        <v>76.73419684301844</v>
      </c>
      <c r="G60" s="13">
        <f t="shared" si="4"/>
        <v>-510683.22999999975</v>
      </c>
      <c r="H60" s="83">
        <f t="shared" si="7"/>
        <v>605577.6799999999</v>
      </c>
    </row>
    <row r="61" spans="1:8" ht="15.75">
      <c r="A61" s="73">
        <v>4000</v>
      </c>
      <c r="B61" s="10" t="s">
        <v>6</v>
      </c>
      <c r="C61" s="14">
        <f>SUM(C62:C66)</f>
        <v>8598437.690000001</v>
      </c>
      <c r="D61" s="14">
        <f>SUM(D62:D66)</f>
        <v>7696100.92</v>
      </c>
      <c r="E61" s="14">
        <f>SUM(E62:E66)</f>
        <v>8543126.7</v>
      </c>
      <c r="F61" s="33">
        <f t="shared" si="6"/>
        <v>89.5058055598935</v>
      </c>
      <c r="G61" s="14">
        <f aca="true" t="shared" si="8" ref="G61:G72">D61-E61</f>
        <v>-847025.7799999993</v>
      </c>
      <c r="H61" s="83">
        <f aca="true" t="shared" si="9" ref="H61:H72">C61-D61</f>
        <v>902336.7700000014</v>
      </c>
    </row>
    <row r="62" spans="1:8" ht="15.75">
      <c r="A62" s="71">
        <v>4030</v>
      </c>
      <c r="B62" s="69" t="s">
        <v>134</v>
      </c>
      <c r="C62" s="112">
        <v>728482</v>
      </c>
      <c r="D62" s="15">
        <v>714282.13</v>
      </c>
      <c r="E62" s="118">
        <v>724778.89</v>
      </c>
      <c r="F62" s="12">
        <v>0</v>
      </c>
      <c r="G62" s="13">
        <f t="shared" si="8"/>
        <v>-10496.76000000001</v>
      </c>
      <c r="H62" s="83">
        <f t="shared" si="9"/>
        <v>14199.869999999995</v>
      </c>
    </row>
    <row r="63" spans="1:8" ht="15.75">
      <c r="A63" s="71" t="s">
        <v>136</v>
      </c>
      <c r="B63" s="69" t="s">
        <v>135</v>
      </c>
      <c r="C63" s="112">
        <v>1052659</v>
      </c>
      <c r="D63" s="15">
        <v>934972.51</v>
      </c>
      <c r="E63" s="118">
        <v>947022.78</v>
      </c>
      <c r="F63" s="12">
        <f aca="true" t="shared" si="10" ref="F63:F72">D63/C63*100</f>
        <v>88.8200746870544</v>
      </c>
      <c r="G63" s="13">
        <f t="shared" si="8"/>
        <v>-12050.270000000019</v>
      </c>
      <c r="H63" s="83">
        <f t="shared" si="9"/>
        <v>117686.48999999999</v>
      </c>
    </row>
    <row r="64" spans="1:8" ht="31.5">
      <c r="A64" s="71" t="s">
        <v>137</v>
      </c>
      <c r="B64" s="70" t="s">
        <v>140</v>
      </c>
      <c r="C64" s="112">
        <v>4825742.69</v>
      </c>
      <c r="D64" s="15">
        <v>4629770.44</v>
      </c>
      <c r="E64" s="118">
        <v>4875417.79</v>
      </c>
      <c r="F64" s="12">
        <f t="shared" si="10"/>
        <v>95.93902405103162</v>
      </c>
      <c r="G64" s="13">
        <f t="shared" si="8"/>
        <v>-245647.34999999963</v>
      </c>
      <c r="H64" s="83">
        <f t="shared" si="9"/>
        <v>195972.25</v>
      </c>
    </row>
    <row r="65" spans="1:8" ht="18" customHeight="1">
      <c r="A65" s="71" t="s">
        <v>138</v>
      </c>
      <c r="B65" s="65" t="s">
        <v>142</v>
      </c>
      <c r="C65" s="112">
        <v>1091554</v>
      </c>
      <c r="D65" s="15">
        <v>1052461.6</v>
      </c>
      <c r="E65" s="118">
        <v>894156.14</v>
      </c>
      <c r="F65" s="12">
        <f t="shared" si="10"/>
        <v>96.41864717641089</v>
      </c>
      <c r="G65" s="13">
        <f t="shared" si="8"/>
        <v>158305.46000000008</v>
      </c>
      <c r="H65" s="83">
        <f t="shared" si="9"/>
        <v>39092.39999999991</v>
      </c>
    </row>
    <row r="66" spans="1:8" ht="15.75">
      <c r="A66" s="71" t="s">
        <v>139</v>
      </c>
      <c r="B66" s="65" t="s">
        <v>141</v>
      </c>
      <c r="C66" s="112">
        <v>900000</v>
      </c>
      <c r="D66" s="15">
        <v>364614.24</v>
      </c>
      <c r="E66" s="118">
        <v>1101751.1</v>
      </c>
      <c r="F66" s="12">
        <f t="shared" si="10"/>
        <v>40.51269333333333</v>
      </c>
      <c r="G66" s="13">
        <f t="shared" si="8"/>
        <v>-737136.8600000001</v>
      </c>
      <c r="H66" s="83">
        <f t="shared" si="9"/>
        <v>535385.76</v>
      </c>
    </row>
    <row r="67" spans="1:8" ht="15.75">
      <c r="A67" s="72">
        <v>5000</v>
      </c>
      <c r="B67" s="18" t="s">
        <v>7</v>
      </c>
      <c r="C67" s="113">
        <f>SUM(C68:C72)</f>
        <v>12519994</v>
      </c>
      <c r="D67" s="113">
        <f>SUM(D68:D72)</f>
        <v>11347070.870000001</v>
      </c>
      <c r="E67" s="113">
        <f>SUM(E68:E72)</f>
        <v>10245134.26</v>
      </c>
      <c r="F67" s="33">
        <f t="shared" si="10"/>
        <v>90.63159990332265</v>
      </c>
      <c r="G67" s="14">
        <f t="shared" si="8"/>
        <v>1101936.6100000013</v>
      </c>
      <c r="H67" s="83">
        <f t="shared" si="9"/>
        <v>1172923.129999999</v>
      </c>
    </row>
    <row r="68" spans="1:8" s="114" customFormat="1" ht="31.5">
      <c r="A68" s="74">
        <v>5011</v>
      </c>
      <c r="B68" s="64" t="s">
        <v>96</v>
      </c>
      <c r="C68" s="36">
        <v>109600</v>
      </c>
      <c r="D68" s="36">
        <v>60881.26</v>
      </c>
      <c r="E68" s="117">
        <v>172770.62</v>
      </c>
      <c r="F68" s="12">
        <f t="shared" si="10"/>
        <v>55.54859489051095</v>
      </c>
      <c r="G68" s="13">
        <f t="shared" si="8"/>
        <v>-111889.35999999999</v>
      </c>
      <c r="H68" s="83">
        <f t="shared" si="9"/>
        <v>48718.74</v>
      </c>
    </row>
    <row r="69" spans="1:8" s="114" customFormat="1" ht="31.5">
      <c r="A69" s="74">
        <v>5012</v>
      </c>
      <c r="B69" s="64" t="s">
        <v>97</v>
      </c>
      <c r="C69" s="36">
        <v>203404</v>
      </c>
      <c r="D69" s="36">
        <v>106019</v>
      </c>
      <c r="E69" s="117">
        <v>295773.94</v>
      </c>
      <c r="F69" s="12">
        <f t="shared" si="10"/>
        <v>52.122377141059175</v>
      </c>
      <c r="G69" s="13">
        <f t="shared" si="8"/>
        <v>-189754.94</v>
      </c>
      <c r="H69" s="83">
        <f t="shared" si="9"/>
        <v>97385</v>
      </c>
    </row>
    <row r="70" spans="1:8" ht="31.5">
      <c r="A70" s="68">
        <v>5031</v>
      </c>
      <c r="B70" s="64" t="s">
        <v>95</v>
      </c>
      <c r="C70" s="11">
        <v>8179855</v>
      </c>
      <c r="D70" s="36">
        <v>7547309.94</v>
      </c>
      <c r="E70" s="117">
        <v>6233279.29</v>
      </c>
      <c r="F70" s="12">
        <f t="shared" si="10"/>
        <v>92.26703822989528</v>
      </c>
      <c r="G70" s="13">
        <f t="shared" si="8"/>
        <v>1314030.6500000004</v>
      </c>
      <c r="H70" s="83">
        <f t="shared" si="9"/>
        <v>632545.0599999996</v>
      </c>
    </row>
    <row r="71" spans="1:8" ht="15.75">
      <c r="A71" s="68">
        <v>5041</v>
      </c>
      <c r="B71" s="64" t="s">
        <v>98</v>
      </c>
      <c r="C71" s="11">
        <v>3526700</v>
      </c>
      <c r="D71" s="36">
        <v>3141104.92</v>
      </c>
      <c r="E71" s="117">
        <v>3209263.79</v>
      </c>
      <c r="F71" s="12">
        <f t="shared" si="10"/>
        <v>89.06640542149886</v>
      </c>
      <c r="G71" s="13">
        <f t="shared" si="8"/>
        <v>-68158.87000000011</v>
      </c>
      <c r="H71" s="83">
        <f t="shared" si="9"/>
        <v>385595.0800000001</v>
      </c>
    </row>
    <row r="72" spans="1:8" ht="15.75">
      <c r="A72" s="68">
        <v>5063</v>
      </c>
      <c r="B72" s="64" t="s">
        <v>99</v>
      </c>
      <c r="C72" s="11">
        <v>500435</v>
      </c>
      <c r="D72" s="36">
        <v>491755.75</v>
      </c>
      <c r="E72" s="117">
        <v>334046.62</v>
      </c>
      <c r="F72" s="12">
        <f t="shared" si="10"/>
        <v>98.26565887677721</v>
      </c>
      <c r="G72" s="13">
        <f t="shared" si="8"/>
        <v>157709.13</v>
      </c>
      <c r="H72" s="83">
        <f t="shared" si="9"/>
        <v>8679.25</v>
      </c>
    </row>
    <row r="73" spans="1:8" ht="15.75">
      <c r="A73" s="73">
        <v>6000</v>
      </c>
      <c r="B73" s="18" t="s">
        <v>5</v>
      </c>
      <c r="C73" s="14">
        <f>SUM(C74:C77)</f>
        <v>25994875.96</v>
      </c>
      <c r="D73" s="14">
        <f>SUM(D74:D77)</f>
        <v>25640175.65</v>
      </c>
      <c r="E73" s="14">
        <f>SUM(E74:E77)</f>
        <v>25365854.37</v>
      </c>
      <c r="F73" s="33">
        <f>D73/C73*100</f>
        <v>98.63549912472827</v>
      </c>
      <c r="G73" s="14">
        <f>D73-E73</f>
        <v>274321.27999999747</v>
      </c>
      <c r="H73" s="83">
        <f>C73-D73</f>
        <v>354700.3100000024</v>
      </c>
    </row>
    <row r="74" spans="1:8" ht="15.75">
      <c r="A74" s="75" t="s">
        <v>143</v>
      </c>
      <c r="B74" s="61" t="s">
        <v>146</v>
      </c>
      <c r="C74" s="109">
        <v>2670388.96</v>
      </c>
      <c r="D74" s="36">
        <v>2346306.56</v>
      </c>
      <c r="E74" s="117">
        <v>798135.83</v>
      </c>
      <c r="F74" s="12">
        <f>D74/C74*100</f>
        <v>87.86385036582836</v>
      </c>
      <c r="G74" s="13">
        <f>D74-E74</f>
        <v>1548170.73</v>
      </c>
      <c r="H74" s="83">
        <f>C74-D74</f>
        <v>324082.3999999999</v>
      </c>
    </row>
    <row r="75" spans="1:8" ht="15.75">
      <c r="A75" s="75" t="s">
        <v>144</v>
      </c>
      <c r="B75" s="61" t="s">
        <v>147</v>
      </c>
      <c r="C75" s="109">
        <v>440000</v>
      </c>
      <c r="D75" s="36">
        <v>439820</v>
      </c>
      <c r="E75" s="117">
        <v>648999.97</v>
      </c>
      <c r="F75" s="12">
        <f>D75/C75*100</f>
        <v>99.9590909090909</v>
      </c>
      <c r="G75" s="13">
        <f>D75-E75</f>
        <v>-209179.96999999997</v>
      </c>
      <c r="H75" s="83">
        <f>C75-D75</f>
        <v>180</v>
      </c>
    </row>
    <row r="76" spans="1:8" ht="31.5">
      <c r="A76" s="75" t="s">
        <v>221</v>
      </c>
      <c r="B76" s="61" t="s">
        <v>240</v>
      </c>
      <c r="C76" s="109">
        <v>1650000</v>
      </c>
      <c r="D76" s="36">
        <v>1650000</v>
      </c>
      <c r="E76" s="117">
        <v>199288.8</v>
      </c>
      <c r="F76" s="12">
        <f>D76/C76*100</f>
        <v>100</v>
      </c>
      <c r="G76" s="13">
        <f>D76-E76</f>
        <v>1450711.2</v>
      </c>
      <c r="H76" s="83">
        <f>C76-D76</f>
        <v>0</v>
      </c>
    </row>
    <row r="77" spans="1:8" ht="15.75">
      <c r="A77" s="71" t="s">
        <v>145</v>
      </c>
      <c r="B77" s="65" t="s">
        <v>148</v>
      </c>
      <c r="C77" s="111">
        <v>21234487</v>
      </c>
      <c r="D77" s="36">
        <v>21204049.09</v>
      </c>
      <c r="E77" s="117">
        <v>23719429.77</v>
      </c>
      <c r="F77" s="12">
        <f>D77/C77*100</f>
        <v>99.85665813353532</v>
      </c>
      <c r="G77" s="13">
        <f>D77-E77</f>
        <v>-2515380.6799999997</v>
      </c>
      <c r="H77" s="83">
        <f>C77-D77</f>
        <v>30437.91000000015</v>
      </c>
    </row>
    <row r="78" spans="1:8" ht="15.75">
      <c r="A78" s="76" t="s">
        <v>149</v>
      </c>
      <c r="B78" s="5" t="s">
        <v>150</v>
      </c>
      <c r="C78" s="14">
        <f>SUM(C79:C83)</f>
        <v>4016851.59</v>
      </c>
      <c r="D78" s="14">
        <f>SUM(D79:D83)</f>
        <v>3812002.82</v>
      </c>
      <c r="E78" s="14">
        <f>SUM(E79:E83)</f>
        <v>1734524.61</v>
      </c>
      <c r="F78" s="33">
        <f aca="true" t="shared" si="11" ref="F78:F83">D78/C78*100</f>
        <v>94.90026540910863</v>
      </c>
      <c r="G78" s="14">
        <f aca="true" t="shared" si="12" ref="G78:G83">D78-E78</f>
        <v>2077478.2099999997</v>
      </c>
      <c r="H78" s="83">
        <f aca="true" t="shared" si="13" ref="H78:H83">C78-D78</f>
        <v>204848.77000000002</v>
      </c>
    </row>
    <row r="79" spans="1:8" ht="15.75">
      <c r="A79" s="74" t="s">
        <v>151</v>
      </c>
      <c r="B79" s="2" t="s">
        <v>154</v>
      </c>
      <c r="C79" s="36">
        <v>21100</v>
      </c>
      <c r="D79" s="36">
        <v>10967.92</v>
      </c>
      <c r="E79" s="117">
        <v>6285.57</v>
      </c>
      <c r="F79" s="12">
        <f t="shared" si="11"/>
        <v>51.98066350710901</v>
      </c>
      <c r="G79" s="13">
        <f t="shared" si="12"/>
        <v>4682.35</v>
      </c>
      <c r="H79" s="83">
        <f t="shared" si="13"/>
        <v>10132.08</v>
      </c>
    </row>
    <row r="80" spans="1:8" ht="31.5">
      <c r="A80" s="74" t="s">
        <v>152</v>
      </c>
      <c r="B80" s="61" t="s">
        <v>155</v>
      </c>
      <c r="C80" s="36">
        <v>3686497.59</v>
      </c>
      <c r="D80" s="36">
        <v>3664134.25</v>
      </c>
      <c r="E80" s="117">
        <v>1608239.04</v>
      </c>
      <c r="F80" s="12">
        <f t="shared" si="11"/>
        <v>99.39337163651855</v>
      </c>
      <c r="G80" s="13">
        <f t="shared" si="12"/>
        <v>2055895.21</v>
      </c>
      <c r="H80" s="83">
        <f t="shared" si="13"/>
        <v>22363.33999999985</v>
      </c>
    </row>
    <row r="81" spans="1:8" ht="15.75">
      <c r="A81" s="74" t="s">
        <v>222</v>
      </c>
      <c r="B81" s="61" t="s">
        <v>223</v>
      </c>
      <c r="C81" s="36">
        <v>36000</v>
      </c>
      <c r="D81" s="36">
        <v>20000</v>
      </c>
      <c r="E81" s="117">
        <v>20000</v>
      </c>
      <c r="F81" s="12">
        <f t="shared" si="11"/>
        <v>55.55555555555556</v>
      </c>
      <c r="G81" s="13">
        <f t="shared" si="12"/>
        <v>0</v>
      </c>
      <c r="H81" s="83">
        <f t="shared" si="13"/>
        <v>16000</v>
      </c>
    </row>
    <row r="82" spans="1:8" ht="15.75">
      <c r="A82" s="74" t="s">
        <v>271</v>
      </c>
      <c r="B82" s="61" t="s">
        <v>272</v>
      </c>
      <c r="C82" s="36">
        <v>200000</v>
      </c>
      <c r="D82" s="36">
        <v>43647.15</v>
      </c>
      <c r="E82" s="117"/>
      <c r="F82" s="12">
        <f t="shared" si="11"/>
        <v>21.823575</v>
      </c>
      <c r="G82" s="13">
        <f t="shared" si="12"/>
        <v>43647.15</v>
      </c>
      <c r="H82" s="83">
        <f t="shared" si="13"/>
        <v>156352.85</v>
      </c>
    </row>
    <row r="83" spans="1:8" ht="15.75">
      <c r="A83" s="74" t="s">
        <v>153</v>
      </c>
      <c r="B83" s="61" t="s">
        <v>156</v>
      </c>
      <c r="C83" s="36">
        <v>73254</v>
      </c>
      <c r="D83" s="36">
        <v>73253.5</v>
      </c>
      <c r="E83" s="36">
        <v>100000</v>
      </c>
      <c r="F83" s="12">
        <f t="shared" si="11"/>
        <v>99.99931744341606</v>
      </c>
      <c r="G83" s="13">
        <f t="shared" si="12"/>
        <v>-26746.5</v>
      </c>
      <c r="H83" s="83">
        <f t="shared" si="13"/>
        <v>0.5</v>
      </c>
    </row>
    <row r="84" spans="1:8" ht="15.75">
      <c r="A84" s="76">
        <v>8000</v>
      </c>
      <c r="B84" s="5" t="s">
        <v>157</v>
      </c>
      <c r="C84" s="14">
        <f>SUM(C85:C88)</f>
        <v>920000</v>
      </c>
      <c r="D84" s="14">
        <f>SUM(D85:D88)</f>
        <v>687739.2</v>
      </c>
      <c r="E84" s="14">
        <f>SUM(E85:E88)</f>
        <v>114538.8</v>
      </c>
      <c r="F84" s="33">
        <f aca="true" t="shared" si="14" ref="F84:F94">D84/C84*100</f>
        <v>74.75426086956521</v>
      </c>
      <c r="G84" s="14">
        <f>D84-E84</f>
        <v>573200.3999999999</v>
      </c>
      <c r="H84" s="83">
        <f>C84-D84</f>
        <v>232260.80000000005</v>
      </c>
    </row>
    <row r="85" spans="1:8" ht="15.75">
      <c r="A85" s="74" t="s">
        <v>158</v>
      </c>
      <c r="B85" s="2" t="s">
        <v>160</v>
      </c>
      <c r="C85" s="36">
        <v>920000</v>
      </c>
      <c r="D85" s="36">
        <v>687739.2</v>
      </c>
      <c r="E85" s="117">
        <v>114538.8</v>
      </c>
      <c r="F85" s="12">
        <f t="shared" si="14"/>
        <v>74.75426086956521</v>
      </c>
      <c r="G85" s="13">
        <f>D85-E85</f>
        <v>573200.3999999999</v>
      </c>
      <c r="H85" s="83">
        <f>C85-D85</f>
        <v>232260.80000000005</v>
      </c>
    </row>
    <row r="86" spans="1:8" ht="15.75">
      <c r="A86" s="74" t="s">
        <v>159</v>
      </c>
      <c r="B86" s="61" t="s">
        <v>23</v>
      </c>
      <c r="C86" s="36"/>
      <c r="D86" s="36"/>
      <c r="E86" s="36"/>
      <c r="F86" s="12" t="e">
        <f t="shared" si="14"/>
        <v>#DIV/0!</v>
      </c>
      <c r="G86" s="13">
        <f>D86-E86</f>
        <v>0</v>
      </c>
      <c r="H86" s="83">
        <f>C86-D86</f>
        <v>0</v>
      </c>
    </row>
    <row r="87" spans="1:8" ht="15.75">
      <c r="A87" s="74" t="s">
        <v>273</v>
      </c>
      <c r="B87" s="61" t="s">
        <v>275</v>
      </c>
      <c r="C87" s="36"/>
      <c r="D87" s="36"/>
      <c r="E87" s="36"/>
      <c r="F87" s="12" t="e">
        <f t="shared" si="14"/>
        <v>#DIV/0!</v>
      </c>
      <c r="G87" s="13">
        <f>D87-E87</f>
        <v>0</v>
      </c>
      <c r="H87" s="83">
        <f>C87-D87</f>
        <v>0</v>
      </c>
    </row>
    <row r="88" spans="1:8" ht="15.75">
      <c r="A88" s="74" t="s">
        <v>274</v>
      </c>
      <c r="B88" s="61" t="s">
        <v>276</v>
      </c>
      <c r="C88" s="36"/>
      <c r="D88" s="36"/>
      <c r="E88" s="36"/>
      <c r="F88" s="12" t="e">
        <f t="shared" si="14"/>
        <v>#DIV/0!</v>
      </c>
      <c r="G88" s="13">
        <f>D88-E88</f>
        <v>0</v>
      </c>
      <c r="H88" s="83">
        <f>C88-D88</f>
        <v>0</v>
      </c>
    </row>
    <row r="89" spans="1:8" ht="15.75">
      <c r="A89" s="73">
        <v>9000</v>
      </c>
      <c r="B89" s="18" t="s">
        <v>164</v>
      </c>
      <c r="C89" s="14">
        <f>SUM(C90:C93)</f>
        <v>17045300</v>
      </c>
      <c r="D89" s="14">
        <f>SUM(D90:D93)</f>
        <v>16995399.53</v>
      </c>
      <c r="E89" s="14">
        <f>SUM(E90:E93)</f>
        <v>37131578.08</v>
      </c>
      <c r="F89" s="33">
        <f t="shared" si="14"/>
        <v>99.7072479217145</v>
      </c>
      <c r="G89" s="14">
        <f aca="true" t="shared" si="15" ref="G89:G94">D89-E89</f>
        <v>-20136178.549999997</v>
      </c>
      <c r="H89" s="115">
        <f aca="true" t="shared" si="16" ref="H89:H94">C89-D89</f>
        <v>49900.46999999881</v>
      </c>
    </row>
    <row r="90" spans="1:8" ht="15.75">
      <c r="A90" s="68" t="s">
        <v>161</v>
      </c>
      <c r="B90" s="2" t="s">
        <v>165</v>
      </c>
      <c r="C90" s="11">
        <v>7301000</v>
      </c>
      <c r="D90" s="36">
        <v>7301000</v>
      </c>
      <c r="E90" s="117">
        <v>2629800</v>
      </c>
      <c r="F90" s="12">
        <f t="shared" si="14"/>
        <v>100</v>
      </c>
      <c r="G90" s="13" t="e">
        <f>D90-#REF!</f>
        <v>#REF!</v>
      </c>
      <c r="H90" s="115">
        <f t="shared" si="16"/>
        <v>0</v>
      </c>
    </row>
    <row r="91" spans="1:8" ht="31.5">
      <c r="A91" s="68" t="s">
        <v>162</v>
      </c>
      <c r="B91" s="59" t="s">
        <v>166</v>
      </c>
      <c r="C91" s="11">
        <v>9044400</v>
      </c>
      <c r="D91" s="36">
        <v>9044400</v>
      </c>
      <c r="E91" s="117">
        <v>33680900</v>
      </c>
      <c r="F91" s="12">
        <f>D91/C91*100</f>
        <v>100</v>
      </c>
      <c r="G91" s="13">
        <f>D91-E90</f>
        <v>6414600</v>
      </c>
      <c r="H91" s="115">
        <f t="shared" si="16"/>
        <v>0</v>
      </c>
    </row>
    <row r="92" spans="1:8" ht="31.5">
      <c r="A92" s="68" t="s">
        <v>163</v>
      </c>
      <c r="B92" s="59" t="s">
        <v>167</v>
      </c>
      <c r="C92" s="11">
        <v>599900</v>
      </c>
      <c r="D92" s="36">
        <v>550000</v>
      </c>
      <c r="E92" s="117">
        <v>657199</v>
      </c>
      <c r="F92" s="12">
        <f>D92/C92*100</f>
        <v>91.68194699116519</v>
      </c>
      <c r="G92" s="13">
        <f t="shared" si="15"/>
        <v>-107199</v>
      </c>
      <c r="H92" s="115">
        <f t="shared" si="16"/>
        <v>49900</v>
      </c>
    </row>
    <row r="93" spans="1:8" ht="15.75">
      <c r="A93" s="68" t="s">
        <v>296</v>
      </c>
      <c r="B93" s="59" t="s">
        <v>297</v>
      </c>
      <c r="C93" s="11">
        <v>100000</v>
      </c>
      <c r="D93" s="36">
        <v>99999.53</v>
      </c>
      <c r="E93" s="36">
        <v>163679.08</v>
      </c>
      <c r="F93" s="12">
        <f>D93/C93*100</f>
        <v>99.99953000000001</v>
      </c>
      <c r="G93" s="13">
        <f t="shared" si="15"/>
        <v>-63679.54999999999</v>
      </c>
      <c r="H93" s="115">
        <f t="shared" si="16"/>
        <v>0.47000000000116415</v>
      </c>
    </row>
    <row r="94" spans="1:8" ht="15.75">
      <c r="A94" s="77"/>
      <c r="B94" s="5" t="s">
        <v>168</v>
      </c>
      <c r="C94" s="14">
        <f>C89+C84+C78+C73+C67+C61+C27+C24+C13+C9</f>
        <v>363454684.98</v>
      </c>
      <c r="D94" s="14">
        <f>D89+D84+D78+D73+D67+D61+D27+D24+D13+D9</f>
        <v>348979615.79</v>
      </c>
      <c r="E94" s="14">
        <f>E89+E84+E78+E73+E67+E61+E27+E24+E13+E9</f>
        <v>447735782.00999993</v>
      </c>
      <c r="F94" s="33">
        <f t="shared" si="14"/>
        <v>96.01736618395866</v>
      </c>
      <c r="G94" s="14">
        <f t="shared" si="15"/>
        <v>-98756166.21999991</v>
      </c>
      <c r="H94" s="83">
        <f t="shared" si="16"/>
        <v>14475069.189999998</v>
      </c>
    </row>
    <row r="95" spans="3:6" ht="15.75">
      <c r="C95" s="108"/>
      <c r="D95" s="108"/>
      <c r="E95" s="108"/>
      <c r="F95" s="116"/>
    </row>
    <row r="96" spans="1:5" s="4" customFormat="1" ht="24.75" customHeight="1">
      <c r="A96" s="149" t="s">
        <v>13</v>
      </c>
      <c r="B96" s="149"/>
      <c r="C96" s="21"/>
      <c r="E96" s="22"/>
    </row>
    <row r="97" spans="3:6" ht="12.75" customHeight="1">
      <c r="C97" s="108"/>
      <c r="D97" s="108"/>
      <c r="E97" s="108"/>
      <c r="F97" s="116"/>
    </row>
    <row r="98" spans="3:6" ht="15.75">
      <c r="C98" s="108"/>
      <c r="D98" s="108"/>
      <c r="E98" s="108"/>
      <c r="F98" s="116"/>
    </row>
    <row r="99" spans="3:6" ht="15.75">
      <c r="C99" s="108"/>
      <c r="D99" s="108"/>
      <c r="E99" s="108"/>
      <c r="F99" s="116"/>
    </row>
    <row r="100" spans="3:6" ht="15.75">
      <c r="C100" s="108"/>
      <c r="D100" s="108"/>
      <c r="E100" s="108"/>
      <c r="F100" s="116"/>
    </row>
    <row r="101" spans="3:6" ht="15.75">
      <c r="C101" s="108"/>
      <c r="D101" s="108"/>
      <c r="E101" s="108"/>
      <c r="F101" s="116"/>
    </row>
    <row r="102" spans="3:6" ht="15.75">
      <c r="C102" s="108"/>
      <c r="D102" s="108"/>
      <c r="E102" s="108"/>
      <c r="F102" s="116"/>
    </row>
    <row r="103" spans="3:6" ht="15.75">
      <c r="C103" s="108"/>
      <c r="D103" s="108"/>
      <c r="E103" s="108"/>
      <c r="F103" s="116"/>
    </row>
    <row r="104" spans="3:6" ht="15.75">
      <c r="C104" s="108"/>
      <c r="D104" s="108"/>
      <c r="E104" s="108"/>
      <c r="F104" s="116"/>
    </row>
    <row r="105" spans="3:6" ht="15.75">
      <c r="C105" s="108"/>
      <c r="D105" s="108"/>
      <c r="E105" s="108"/>
      <c r="F105" s="116"/>
    </row>
    <row r="106" spans="3:6" ht="15.75">
      <c r="C106" s="108"/>
      <c r="D106" s="108"/>
      <c r="E106" s="108"/>
      <c r="F106" s="116"/>
    </row>
    <row r="107" spans="3:6" ht="15.75">
      <c r="C107" s="108"/>
      <c r="D107" s="108"/>
      <c r="E107" s="108"/>
      <c r="F107" s="116"/>
    </row>
    <row r="108" spans="3:6" ht="15.75">
      <c r="C108" s="108"/>
      <c r="D108" s="108"/>
      <c r="E108" s="108"/>
      <c r="F108" s="116"/>
    </row>
    <row r="109" spans="3:6" ht="15.75">
      <c r="C109" s="108"/>
      <c r="D109" s="108"/>
      <c r="E109" s="108"/>
      <c r="F109" s="116"/>
    </row>
    <row r="110" spans="3:6" ht="15.75">
      <c r="C110" s="108"/>
      <c r="D110" s="108"/>
      <c r="E110" s="108"/>
      <c r="F110" s="116"/>
    </row>
    <row r="111" spans="3:6" ht="15.75">
      <c r="C111" s="108"/>
      <c r="D111" s="108"/>
      <c r="E111" s="108"/>
      <c r="F111" s="116"/>
    </row>
    <row r="112" spans="3:6" ht="15.75">
      <c r="C112" s="108"/>
      <c r="D112" s="108"/>
      <c r="E112" s="108"/>
      <c r="F112" s="116"/>
    </row>
    <row r="113" spans="3:6" ht="15.75">
      <c r="C113" s="108"/>
      <c r="D113" s="108"/>
      <c r="E113" s="108"/>
      <c r="F113" s="116"/>
    </row>
    <row r="114" spans="3:6" ht="15.75">
      <c r="C114" s="108"/>
      <c r="D114" s="108"/>
      <c r="E114" s="108"/>
      <c r="F114" s="116"/>
    </row>
    <row r="115" spans="3:6" ht="15.75">
      <c r="C115" s="108"/>
      <c r="D115" s="108"/>
      <c r="E115" s="108"/>
      <c r="F115" s="116"/>
    </row>
    <row r="116" spans="3:6" ht="15.75">
      <c r="C116" s="108"/>
      <c r="D116" s="108"/>
      <c r="E116" s="108"/>
      <c r="F116" s="116"/>
    </row>
    <row r="117" spans="3:6" ht="15.75">
      <c r="C117" s="108"/>
      <c r="D117" s="108"/>
      <c r="E117" s="108"/>
      <c r="F117" s="116"/>
    </row>
    <row r="118" spans="3:6" ht="15.75">
      <c r="C118" s="108"/>
      <c r="D118" s="108"/>
      <c r="E118" s="108"/>
      <c r="F118" s="116"/>
    </row>
    <row r="119" spans="3:6" ht="15.75">
      <c r="C119" s="108"/>
      <c r="D119" s="108"/>
      <c r="E119" s="108"/>
      <c r="F119" s="116"/>
    </row>
    <row r="120" spans="3:6" ht="15.75">
      <c r="C120" s="108"/>
      <c r="D120" s="108"/>
      <c r="E120" s="108"/>
      <c r="F120" s="116"/>
    </row>
    <row r="121" spans="3:6" ht="15.75">
      <c r="C121" s="108"/>
      <c r="D121" s="108"/>
      <c r="E121" s="108"/>
      <c r="F121" s="116"/>
    </row>
    <row r="122" spans="3:6" ht="15.75">
      <c r="C122" s="108"/>
      <c r="D122" s="108"/>
      <c r="E122" s="108"/>
      <c r="F122" s="116"/>
    </row>
    <row r="123" spans="3:6" ht="15.75">
      <c r="C123" s="108"/>
      <c r="D123" s="108"/>
      <c r="E123" s="108"/>
      <c r="F123" s="116"/>
    </row>
    <row r="124" spans="3:6" ht="15.75">
      <c r="C124" s="108"/>
      <c r="D124" s="108"/>
      <c r="E124" s="108"/>
      <c r="F124" s="116"/>
    </row>
    <row r="125" spans="3:6" ht="15.75">
      <c r="C125" s="108"/>
      <c r="D125" s="108"/>
      <c r="E125" s="108"/>
      <c r="F125" s="116"/>
    </row>
    <row r="126" spans="3:6" ht="15.75">
      <c r="C126" s="108"/>
      <c r="D126" s="108"/>
      <c r="E126" s="108"/>
      <c r="F126" s="116"/>
    </row>
    <row r="127" spans="3:6" ht="15.75">
      <c r="C127" s="108"/>
      <c r="D127" s="108"/>
      <c r="E127" s="108"/>
      <c r="F127" s="116"/>
    </row>
    <row r="128" spans="3:6" ht="15.75">
      <c r="C128" s="108"/>
      <c r="D128" s="108"/>
      <c r="E128" s="108"/>
      <c r="F128" s="116"/>
    </row>
    <row r="129" spans="3:6" ht="15.75">
      <c r="C129" s="108"/>
      <c r="D129" s="108"/>
      <c r="E129" s="108"/>
      <c r="F129" s="116"/>
    </row>
    <row r="130" spans="3:6" ht="15.75">
      <c r="C130" s="108"/>
      <c r="D130" s="108"/>
      <c r="E130" s="108"/>
      <c r="F130" s="116"/>
    </row>
    <row r="131" spans="3:6" ht="15.75">
      <c r="C131" s="108"/>
      <c r="D131" s="108"/>
      <c r="E131" s="108"/>
      <c r="F131" s="116"/>
    </row>
    <row r="132" spans="3:6" ht="15.75">
      <c r="C132" s="108"/>
      <c r="D132" s="108"/>
      <c r="E132" s="108"/>
      <c r="F132" s="116"/>
    </row>
    <row r="133" spans="3:6" ht="15.75">
      <c r="C133" s="108"/>
      <c r="D133" s="108"/>
      <c r="E133" s="108"/>
      <c r="F133" s="116"/>
    </row>
    <row r="134" spans="3:6" ht="15.75">
      <c r="C134" s="108"/>
      <c r="D134" s="108"/>
      <c r="E134" s="108"/>
      <c r="F134" s="116"/>
    </row>
    <row r="135" spans="3:6" ht="15.75">
      <c r="C135" s="108"/>
      <c r="D135" s="108"/>
      <c r="E135" s="108"/>
      <c r="F135" s="116"/>
    </row>
    <row r="136" spans="3:6" ht="15.75">
      <c r="C136" s="108"/>
      <c r="D136" s="108"/>
      <c r="E136" s="108"/>
      <c r="F136" s="116"/>
    </row>
    <row r="137" spans="3:6" ht="15.75">
      <c r="C137" s="108"/>
      <c r="D137" s="108"/>
      <c r="E137" s="108"/>
      <c r="F137" s="116"/>
    </row>
    <row r="138" spans="3:6" ht="15.75">
      <c r="C138" s="108"/>
      <c r="D138" s="108"/>
      <c r="E138" s="108"/>
      <c r="F138" s="116"/>
    </row>
    <row r="139" spans="3:6" ht="15.75">
      <c r="C139" s="108"/>
      <c r="D139" s="108"/>
      <c r="E139" s="108"/>
      <c r="F139" s="116"/>
    </row>
    <row r="140" spans="3:6" ht="15.75">
      <c r="C140" s="108"/>
      <c r="D140" s="108"/>
      <c r="E140" s="108"/>
      <c r="F140" s="116"/>
    </row>
    <row r="141" spans="3:6" ht="15.75">
      <c r="C141" s="108"/>
      <c r="D141" s="108"/>
      <c r="E141" s="108"/>
      <c r="F141" s="116"/>
    </row>
    <row r="142" spans="3:6" ht="15.75">
      <c r="C142" s="108"/>
      <c r="D142" s="108"/>
      <c r="E142" s="108"/>
      <c r="F142" s="116"/>
    </row>
    <row r="143" spans="3:6" ht="15.75">
      <c r="C143" s="108"/>
      <c r="D143" s="108"/>
      <c r="E143" s="108"/>
      <c r="F143" s="116"/>
    </row>
    <row r="144" spans="3:6" ht="15.75">
      <c r="C144" s="108"/>
      <c r="D144" s="108"/>
      <c r="E144" s="108"/>
      <c r="F144" s="116"/>
    </row>
    <row r="145" spans="3:6" ht="15.75">
      <c r="C145" s="108"/>
      <c r="D145" s="108"/>
      <c r="E145" s="108"/>
      <c r="F145" s="116"/>
    </row>
    <row r="146" spans="3:6" ht="15.75">
      <c r="C146" s="108"/>
      <c r="D146" s="108"/>
      <c r="E146" s="108"/>
      <c r="F146" s="116"/>
    </row>
    <row r="147" spans="3:6" ht="15.75">
      <c r="C147" s="108"/>
      <c r="D147" s="108"/>
      <c r="E147" s="108"/>
      <c r="F147" s="116"/>
    </row>
    <row r="148" spans="3:6" ht="15.75">
      <c r="C148" s="108"/>
      <c r="D148" s="108"/>
      <c r="E148" s="108"/>
      <c r="F148" s="116"/>
    </row>
    <row r="149" spans="3:6" ht="15.75">
      <c r="C149" s="108"/>
      <c r="D149" s="108"/>
      <c r="E149" s="108"/>
      <c r="F149" s="116"/>
    </row>
    <row r="150" spans="3:6" ht="15.75">
      <c r="C150" s="108"/>
      <c r="D150" s="108"/>
      <c r="E150" s="108"/>
      <c r="F150" s="116"/>
    </row>
    <row r="151" spans="3:6" ht="15.75">
      <c r="C151" s="108"/>
      <c r="D151" s="108"/>
      <c r="E151" s="108"/>
      <c r="F151" s="116"/>
    </row>
    <row r="152" spans="3:6" ht="15.75">
      <c r="C152" s="108"/>
      <c r="D152" s="108"/>
      <c r="E152" s="108"/>
      <c r="F152" s="116"/>
    </row>
    <row r="153" spans="3:6" ht="15.75">
      <c r="C153" s="108"/>
      <c r="D153" s="108"/>
      <c r="E153" s="108"/>
      <c r="F153" s="116"/>
    </row>
    <row r="154" spans="3:6" ht="15.75">
      <c r="C154" s="108"/>
      <c r="D154" s="108"/>
      <c r="E154" s="108"/>
      <c r="F154" s="116"/>
    </row>
    <row r="155" spans="3:6" ht="15.75">
      <c r="C155" s="108"/>
      <c r="D155" s="108"/>
      <c r="E155" s="108"/>
      <c r="F155" s="116"/>
    </row>
    <row r="156" spans="3:6" ht="15.75">
      <c r="C156" s="108"/>
      <c r="D156" s="108"/>
      <c r="E156" s="108"/>
      <c r="F156" s="116"/>
    </row>
    <row r="157" spans="3:6" ht="15.75">
      <c r="C157" s="108"/>
      <c r="D157" s="108"/>
      <c r="E157" s="108"/>
      <c r="F157" s="116"/>
    </row>
    <row r="158" spans="3:6" ht="15.75">
      <c r="C158" s="108"/>
      <c r="D158" s="108"/>
      <c r="E158" s="108"/>
      <c r="F158" s="116"/>
    </row>
    <row r="159" spans="3:6" ht="15.75">
      <c r="C159" s="108"/>
      <c r="D159" s="108"/>
      <c r="E159" s="108"/>
      <c r="F159" s="116"/>
    </row>
    <row r="160" spans="3:6" ht="15.75">
      <c r="C160" s="108"/>
      <c r="D160" s="108"/>
      <c r="E160" s="108"/>
      <c r="F160" s="116"/>
    </row>
    <row r="161" spans="3:6" ht="15.75">
      <c r="C161" s="108"/>
      <c r="D161" s="108"/>
      <c r="E161" s="108"/>
      <c r="F161" s="116"/>
    </row>
    <row r="162" spans="3:6" ht="15.75">
      <c r="C162" s="108"/>
      <c r="D162" s="108"/>
      <c r="E162" s="108"/>
      <c r="F162" s="116"/>
    </row>
    <row r="163" spans="3:6" ht="15.75">
      <c r="C163" s="108"/>
      <c r="D163" s="108"/>
      <c r="E163" s="108"/>
      <c r="F163" s="116"/>
    </row>
    <row r="164" spans="3:6" ht="15.75">
      <c r="C164" s="108"/>
      <c r="D164" s="108"/>
      <c r="E164" s="108"/>
      <c r="F164" s="116"/>
    </row>
    <row r="165" spans="3:6" ht="15.75">
      <c r="C165" s="108"/>
      <c r="D165" s="108"/>
      <c r="E165" s="108"/>
      <c r="F165" s="116"/>
    </row>
    <row r="166" spans="3:6" ht="15.75">
      <c r="C166" s="108"/>
      <c r="D166" s="108"/>
      <c r="E166" s="108"/>
      <c r="F166" s="116"/>
    </row>
    <row r="167" spans="3:6" ht="15.75">
      <c r="C167" s="108"/>
      <c r="D167" s="108"/>
      <c r="E167" s="108"/>
      <c r="F167" s="116"/>
    </row>
    <row r="168" spans="3:6" ht="15.75">
      <c r="C168" s="108"/>
      <c r="D168" s="108"/>
      <c r="E168" s="108"/>
      <c r="F168" s="116"/>
    </row>
    <row r="169" spans="3:6" ht="15.75">
      <c r="C169" s="108"/>
      <c r="D169" s="108"/>
      <c r="E169" s="108"/>
      <c r="F169" s="116"/>
    </row>
    <row r="170" spans="3:6" ht="15.75">
      <c r="C170" s="108"/>
      <c r="D170" s="108"/>
      <c r="E170" s="108"/>
      <c r="F170" s="116"/>
    </row>
    <row r="171" spans="3:6" ht="15.75">
      <c r="C171" s="108"/>
      <c r="D171" s="108"/>
      <c r="E171" s="108"/>
      <c r="F171" s="116"/>
    </row>
    <row r="172" spans="3:6" ht="15.75">
      <c r="C172" s="108"/>
      <c r="D172" s="108"/>
      <c r="E172" s="108"/>
      <c r="F172" s="116"/>
    </row>
    <row r="173" spans="3:6" ht="15.75">
      <c r="C173" s="108"/>
      <c r="D173" s="108"/>
      <c r="E173" s="108"/>
      <c r="F173" s="116"/>
    </row>
    <row r="174" spans="3:6" ht="15.75">
      <c r="C174" s="108"/>
      <c r="D174" s="108"/>
      <c r="E174" s="108"/>
      <c r="F174" s="116"/>
    </row>
    <row r="175" spans="3:6" ht="15.75">
      <c r="C175" s="108"/>
      <c r="D175" s="108"/>
      <c r="E175" s="108"/>
      <c r="F175" s="116"/>
    </row>
    <row r="176" spans="3:6" ht="15.75">
      <c r="C176" s="108"/>
      <c r="D176" s="108"/>
      <c r="E176" s="108"/>
      <c r="F176" s="116"/>
    </row>
    <row r="177" spans="3:6" ht="15.75">
      <c r="C177" s="108"/>
      <c r="D177" s="108"/>
      <c r="E177" s="108"/>
      <c r="F177" s="116"/>
    </row>
    <row r="178" spans="3:6" ht="15.75">
      <c r="C178" s="108"/>
      <c r="D178" s="108"/>
      <c r="E178" s="108"/>
      <c r="F178" s="116"/>
    </row>
    <row r="179" spans="3:6" ht="15.75">
      <c r="C179" s="108"/>
      <c r="D179" s="108"/>
      <c r="E179" s="108"/>
      <c r="F179" s="116"/>
    </row>
    <row r="180" spans="3:6" ht="15.75">
      <c r="C180" s="108"/>
      <c r="D180" s="108"/>
      <c r="E180" s="108"/>
      <c r="F180" s="116"/>
    </row>
    <row r="181" spans="3:6" ht="15.75">
      <c r="C181" s="108"/>
      <c r="D181" s="108"/>
      <c r="E181" s="108"/>
      <c r="F181" s="116"/>
    </row>
    <row r="182" spans="3:6" ht="15.75">
      <c r="C182" s="108"/>
      <c r="D182" s="108"/>
      <c r="E182" s="108"/>
      <c r="F182" s="116"/>
    </row>
    <row r="183" spans="3:6" ht="15.75">
      <c r="C183" s="108"/>
      <c r="D183" s="108"/>
      <c r="E183" s="108"/>
      <c r="F183" s="116"/>
    </row>
    <row r="184" spans="3:6" ht="15.75">
      <c r="C184" s="108"/>
      <c r="D184" s="108"/>
      <c r="E184" s="108"/>
      <c r="F184" s="116"/>
    </row>
    <row r="185" spans="3:6" ht="15.75">
      <c r="C185" s="108"/>
      <c r="D185" s="108"/>
      <c r="E185" s="108"/>
      <c r="F185" s="116"/>
    </row>
    <row r="186" spans="3:6" ht="15.75">
      <c r="C186" s="108"/>
      <c r="D186" s="108"/>
      <c r="E186" s="108"/>
      <c r="F186" s="116"/>
    </row>
    <row r="187" spans="3:6" ht="15.75">
      <c r="C187" s="108"/>
      <c r="D187" s="108"/>
      <c r="E187" s="108"/>
      <c r="F187" s="116"/>
    </row>
    <row r="188" spans="3:6" ht="15.75">
      <c r="C188" s="108"/>
      <c r="D188" s="108"/>
      <c r="E188" s="108"/>
      <c r="F188" s="116"/>
    </row>
    <row r="189" spans="3:6" ht="15.75">
      <c r="C189" s="108"/>
      <c r="D189" s="108"/>
      <c r="E189" s="108"/>
      <c r="F189" s="116"/>
    </row>
    <row r="190" spans="3:6" ht="15.75">
      <c r="C190" s="108"/>
      <c r="D190" s="108"/>
      <c r="E190" s="108"/>
      <c r="F190" s="116"/>
    </row>
    <row r="191" spans="3:6" ht="15.75">
      <c r="C191" s="108"/>
      <c r="D191" s="108"/>
      <c r="E191" s="108"/>
      <c r="F191" s="116"/>
    </row>
    <row r="192" spans="3:6" ht="15.75">
      <c r="C192" s="108"/>
      <c r="D192" s="108"/>
      <c r="E192" s="108"/>
      <c r="F192" s="116"/>
    </row>
    <row r="193" spans="3:6" ht="15.75">
      <c r="C193" s="108"/>
      <c r="D193" s="108"/>
      <c r="E193" s="108"/>
      <c r="F193" s="116"/>
    </row>
    <row r="194" spans="3:6" ht="15.75">
      <c r="C194" s="108"/>
      <c r="D194" s="108"/>
      <c r="E194" s="108"/>
      <c r="F194" s="116"/>
    </row>
    <row r="195" spans="3:6" ht="15.75">
      <c r="C195" s="108"/>
      <c r="D195" s="108"/>
      <c r="E195" s="108"/>
      <c r="F195" s="116"/>
    </row>
    <row r="196" spans="3:6" ht="15.75">
      <c r="C196" s="108"/>
      <c r="D196" s="108"/>
      <c r="E196" s="108"/>
      <c r="F196" s="116"/>
    </row>
    <row r="197" spans="3:6" ht="15.75">
      <c r="C197" s="108"/>
      <c r="D197" s="108"/>
      <c r="E197" s="108"/>
      <c r="F197" s="116"/>
    </row>
    <row r="198" spans="3:6" ht="15.75">
      <c r="C198" s="108"/>
      <c r="D198" s="108"/>
      <c r="E198" s="108"/>
      <c r="F198" s="116"/>
    </row>
    <row r="199" spans="3:6" ht="15.75">
      <c r="C199" s="108"/>
      <c r="D199" s="108"/>
      <c r="E199" s="108"/>
      <c r="F199" s="116"/>
    </row>
    <row r="200" spans="3:6" ht="15.75">
      <c r="C200" s="108"/>
      <c r="D200" s="108"/>
      <c r="E200" s="108"/>
      <c r="F200" s="116"/>
    </row>
    <row r="201" spans="3:6" ht="15.75">
      <c r="C201" s="108"/>
      <c r="D201" s="108"/>
      <c r="E201" s="108"/>
      <c r="F201" s="116"/>
    </row>
    <row r="202" spans="3:6" ht="15.75">
      <c r="C202" s="108"/>
      <c r="D202" s="108"/>
      <c r="E202" s="108"/>
      <c r="F202" s="116"/>
    </row>
    <row r="203" spans="3:6" ht="15.75">
      <c r="C203" s="108"/>
      <c r="D203" s="108"/>
      <c r="E203" s="108"/>
      <c r="F203" s="116"/>
    </row>
    <row r="204" spans="3:6" ht="15.75">
      <c r="C204" s="108"/>
      <c r="D204" s="108"/>
      <c r="E204" s="108"/>
      <c r="F204" s="116"/>
    </row>
    <row r="205" spans="3:6" ht="15.75">
      <c r="C205" s="108"/>
      <c r="D205" s="108"/>
      <c r="E205" s="108"/>
      <c r="F205" s="116"/>
    </row>
    <row r="206" spans="3:6" ht="15.75">
      <c r="C206" s="108"/>
      <c r="D206" s="108"/>
      <c r="E206" s="108"/>
      <c r="F206" s="116"/>
    </row>
    <row r="207" spans="3:6" ht="15.75">
      <c r="C207" s="108"/>
      <c r="D207" s="108"/>
      <c r="E207" s="108"/>
      <c r="F207" s="116"/>
    </row>
    <row r="208" spans="3:6" ht="15.75">
      <c r="C208" s="108"/>
      <c r="D208" s="108"/>
      <c r="E208" s="108"/>
      <c r="F208" s="116"/>
    </row>
    <row r="209" spans="3:6" ht="15.75">
      <c r="C209" s="108"/>
      <c r="D209" s="108"/>
      <c r="E209" s="108"/>
      <c r="F209" s="116"/>
    </row>
    <row r="210" spans="3:6" ht="15.75">
      <c r="C210" s="108"/>
      <c r="D210" s="108"/>
      <c r="E210" s="108"/>
      <c r="F210" s="116"/>
    </row>
    <row r="211" spans="3:6" ht="15.75">
      <c r="C211" s="108"/>
      <c r="D211" s="108"/>
      <c r="E211" s="108"/>
      <c r="F211" s="116"/>
    </row>
    <row r="212" spans="3:6" ht="15.75">
      <c r="C212" s="108"/>
      <c r="D212" s="108"/>
      <c r="E212" s="108"/>
      <c r="F212" s="116"/>
    </row>
    <row r="213" spans="3:6" ht="15.75">
      <c r="C213" s="108"/>
      <c r="D213" s="108"/>
      <c r="E213" s="108"/>
      <c r="F213" s="116"/>
    </row>
    <row r="214" spans="3:6" ht="15.75">
      <c r="C214" s="108"/>
      <c r="D214" s="108"/>
      <c r="E214" s="108"/>
      <c r="F214" s="116"/>
    </row>
    <row r="215" spans="3:6" ht="15.75">
      <c r="C215" s="108"/>
      <c r="D215" s="108"/>
      <c r="E215" s="108"/>
      <c r="F215" s="116"/>
    </row>
    <row r="216" spans="3:6" ht="15.75">
      <c r="C216" s="108"/>
      <c r="D216" s="108"/>
      <c r="E216" s="108"/>
      <c r="F216" s="116"/>
    </row>
    <row r="217" spans="3:6" ht="15.75">
      <c r="C217" s="108"/>
      <c r="D217" s="108"/>
      <c r="E217" s="108"/>
      <c r="F217" s="116"/>
    </row>
    <row r="218" spans="3:6" ht="15.75">
      <c r="C218" s="108"/>
      <c r="D218" s="108"/>
      <c r="E218" s="108"/>
      <c r="F218" s="116"/>
    </row>
    <row r="219" spans="3:6" ht="15.75">
      <c r="C219" s="108"/>
      <c r="D219" s="108"/>
      <c r="E219" s="108"/>
      <c r="F219" s="116"/>
    </row>
    <row r="220" spans="3:6" ht="15.75">
      <c r="C220" s="108"/>
      <c r="D220" s="108"/>
      <c r="E220" s="108"/>
      <c r="F220" s="116"/>
    </row>
    <row r="221" spans="3:6" ht="15.75">
      <c r="C221" s="108"/>
      <c r="D221" s="108"/>
      <c r="E221" s="108"/>
      <c r="F221" s="116"/>
    </row>
    <row r="222" spans="3:6" ht="15.75">
      <c r="C222" s="108"/>
      <c r="D222" s="108"/>
      <c r="E222" s="108"/>
      <c r="F222" s="116"/>
    </row>
    <row r="223" spans="3:6" ht="15.75">
      <c r="C223" s="108"/>
      <c r="D223" s="108"/>
      <c r="E223" s="108"/>
      <c r="F223" s="116"/>
    </row>
    <row r="224" spans="3:6" ht="15.75">
      <c r="C224" s="108"/>
      <c r="D224" s="108"/>
      <c r="E224" s="108"/>
      <c r="F224" s="116"/>
    </row>
    <row r="225" spans="3:6" ht="15.75">
      <c r="C225" s="108"/>
      <c r="D225" s="108"/>
      <c r="E225" s="108"/>
      <c r="F225" s="116"/>
    </row>
    <row r="226" spans="3:6" ht="15.75">
      <c r="C226" s="108"/>
      <c r="D226" s="108"/>
      <c r="E226" s="108"/>
      <c r="F226" s="116"/>
    </row>
    <row r="227" spans="3:6" ht="15.75">
      <c r="C227" s="108"/>
      <c r="D227" s="108"/>
      <c r="E227" s="108"/>
      <c r="F227" s="116"/>
    </row>
    <row r="228" spans="3:6" ht="15.75">
      <c r="C228" s="108"/>
      <c r="D228" s="108"/>
      <c r="E228" s="108"/>
      <c r="F228" s="116"/>
    </row>
    <row r="229" spans="3:6" ht="15.75">
      <c r="C229" s="108"/>
      <c r="D229" s="108"/>
      <c r="E229" s="108"/>
      <c r="F229" s="116"/>
    </row>
    <row r="230" spans="3:6" ht="15.75">
      <c r="C230" s="108"/>
      <c r="D230" s="108"/>
      <c r="E230" s="108"/>
      <c r="F230" s="116"/>
    </row>
    <row r="231" spans="3:6" ht="15.75">
      <c r="C231" s="108"/>
      <c r="D231" s="108"/>
      <c r="E231" s="108"/>
      <c r="F231" s="116"/>
    </row>
    <row r="232" spans="3:6" ht="15.75">
      <c r="C232" s="108"/>
      <c r="D232" s="108"/>
      <c r="E232" s="108"/>
      <c r="F232" s="116"/>
    </row>
    <row r="233" spans="3:6" ht="15.75">
      <c r="C233" s="108"/>
      <c r="D233" s="108"/>
      <c r="E233" s="108"/>
      <c r="F233" s="116"/>
    </row>
    <row r="234" spans="3:6" ht="15.75">
      <c r="C234" s="108"/>
      <c r="D234" s="108"/>
      <c r="E234" s="108"/>
      <c r="F234" s="116"/>
    </row>
    <row r="235" spans="3:6" ht="15.75">
      <c r="C235" s="108"/>
      <c r="D235" s="108"/>
      <c r="E235" s="108"/>
      <c r="F235" s="116"/>
    </row>
    <row r="236" spans="3:6" ht="15.75">
      <c r="C236" s="108"/>
      <c r="D236" s="108"/>
      <c r="E236" s="108"/>
      <c r="F236" s="116"/>
    </row>
    <row r="237" spans="3:6" ht="15.75">
      <c r="C237" s="108"/>
      <c r="D237" s="108"/>
      <c r="E237" s="108"/>
      <c r="F237" s="116"/>
    </row>
    <row r="238" spans="3:6" ht="15.75">
      <c r="C238" s="108"/>
      <c r="D238" s="108"/>
      <c r="E238" s="108"/>
      <c r="F238" s="116"/>
    </row>
    <row r="239" spans="3:6" ht="15.75">
      <c r="C239" s="108"/>
      <c r="D239" s="108"/>
      <c r="E239" s="108"/>
      <c r="F239" s="116"/>
    </row>
    <row r="240" spans="3:6" ht="15.75">
      <c r="C240" s="108"/>
      <c r="D240" s="108"/>
      <c r="E240" s="108"/>
      <c r="F240" s="116"/>
    </row>
    <row r="241" spans="3:6" ht="15.75">
      <c r="C241" s="108"/>
      <c r="D241" s="108"/>
      <c r="E241" s="108"/>
      <c r="F241" s="116"/>
    </row>
    <row r="242" spans="3:6" ht="15.75">
      <c r="C242" s="108"/>
      <c r="D242" s="108"/>
      <c r="E242" s="108"/>
      <c r="F242" s="116"/>
    </row>
    <row r="243" spans="3:6" ht="15.75">
      <c r="C243" s="108"/>
      <c r="D243" s="108"/>
      <c r="E243" s="108"/>
      <c r="F243" s="116"/>
    </row>
    <row r="244" spans="3:6" ht="15.75">
      <c r="C244" s="108"/>
      <c r="D244" s="108"/>
      <c r="E244" s="108"/>
      <c r="F244" s="116"/>
    </row>
    <row r="245" spans="3:6" ht="15.75">
      <c r="C245" s="108"/>
      <c r="D245" s="108"/>
      <c r="E245" s="108"/>
      <c r="F245" s="116"/>
    </row>
    <row r="246" spans="3:6" ht="15.75">
      <c r="C246" s="108"/>
      <c r="D246" s="108"/>
      <c r="E246" s="108"/>
      <c r="F246" s="116"/>
    </row>
    <row r="247" spans="3:6" ht="15.75">
      <c r="C247" s="108"/>
      <c r="D247" s="108"/>
      <c r="E247" s="108"/>
      <c r="F247" s="116"/>
    </row>
    <row r="248" spans="3:6" ht="15.75">
      <c r="C248" s="108"/>
      <c r="D248" s="108"/>
      <c r="E248" s="108"/>
      <c r="F248" s="116"/>
    </row>
    <row r="249" spans="3:6" ht="15.75">
      <c r="C249" s="108"/>
      <c r="D249" s="108"/>
      <c r="E249" s="108"/>
      <c r="F249" s="116"/>
    </row>
    <row r="250" spans="3:6" ht="15.75">
      <c r="C250" s="108"/>
      <c r="D250" s="108"/>
      <c r="E250" s="108"/>
      <c r="F250" s="116"/>
    </row>
    <row r="251" spans="3:6" ht="15.75">
      <c r="C251" s="108"/>
      <c r="D251" s="108"/>
      <c r="E251" s="108"/>
      <c r="F251" s="116"/>
    </row>
    <row r="252" spans="3:6" ht="15.75">
      <c r="C252" s="108"/>
      <c r="D252" s="108"/>
      <c r="E252" s="108"/>
      <c r="F252" s="116"/>
    </row>
    <row r="253" spans="3:6" ht="15.75">
      <c r="C253" s="108"/>
      <c r="D253" s="108"/>
      <c r="E253" s="108"/>
      <c r="F253" s="116"/>
    </row>
    <row r="254" spans="3:6" ht="15.75">
      <c r="C254" s="108"/>
      <c r="D254" s="108"/>
      <c r="E254" s="108"/>
      <c r="F254" s="116"/>
    </row>
    <row r="255" spans="3:6" ht="15.75">
      <c r="C255" s="108"/>
      <c r="D255" s="108"/>
      <c r="E255" s="108"/>
      <c r="F255" s="116"/>
    </row>
    <row r="256" spans="3:6" ht="15.75">
      <c r="C256" s="108"/>
      <c r="D256" s="108"/>
      <c r="E256" s="108"/>
      <c r="F256" s="116"/>
    </row>
    <row r="257" spans="3:6" ht="15.75">
      <c r="C257" s="108"/>
      <c r="D257" s="108"/>
      <c r="E257" s="108"/>
      <c r="F257" s="116"/>
    </row>
    <row r="258" spans="3:6" ht="15.75">
      <c r="C258" s="108"/>
      <c r="D258" s="108"/>
      <c r="E258" s="108"/>
      <c r="F258" s="116"/>
    </row>
    <row r="259" spans="3:6" ht="15.75">
      <c r="C259" s="108"/>
      <c r="D259" s="108"/>
      <c r="E259" s="108"/>
      <c r="F259" s="116"/>
    </row>
    <row r="260" spans="3:6" ht="15.75">
      <c r="C260" s="108"/>
      <c r="D260" s="108"/>
      <c r="E260" s="108"/>
      <c r="F260" s="116"/>
    </row>
    <row r="261" spans="3:6" ht="15.75">
      <c r="C261" s="108"/>
      <c r="D261" s="108"/>
      <c r="E261" s="108"/>
      <c r="F261" s="116"/>
    </row>
    <row r="262" spans="3:6" ht="15.75">
      <c r="C262" s="108"/>
      <c r="D262" s="108"/>
      <c r="E262" s="108"/>
      <c r="F262" s="116"/>
    </row>
    <row r="263" spans="3:6" ht="15.75">
      <c r="C263" s="108"/>
      <c r="D263" s="108"/>
      <c r="E263" s="108"/>
      <c r="F263" s="116"/>
    </row>
    <row r="264" spans="3:6" ht="15.75">
      <c r="C264" s="108"/>
      <c r="D264" s="108"/>
      <c r="E264" s="108"/>
      <c r="F264" s="116"/>
    </row>
    <row r="265" spans="3:6" ht="15.75">
      <c r="C265" s="108"/>
      <c r="D265" s="108"/>
      <c r="E265" s="108"/>
      <c r="F265" s="116"/>
    </row>
    <row r="266" spans="3:6" ht="15.75">
      <c r="C266" s="108"/>
      <c r="D266" s="108"/>
      <c r="E266" s="108"/>
      <c r="F266" s="116"/>
    </row>
    <row r="267" spans="3:6" ht="15.75">
      <c r="C267" s="108"/>
      <c r="D267" s="108"/>
      <c r="E267" s="108"/>
      <c r="F267" s="116"/>
    </row>
    <row r="268" spans="3:6" ht="15.75">
      <c r="C268" s="108"/>
      <c r="D268" s="108"/>
      <c r="E268" s="108"/>
      <c r="F268" s="116"/>
    </row>
    <row r="269" spans="3:6" ht="15.75">
      <c r="C269" s="108"/>
      <c r="D269" s="108"/>
      <c r="E269" s="108"/>
      <c r="F269" s="116"/>
    </row>
    <row r="270" spans="3:6" ht="15.75">
      <c r="C270" s="108"/>
      <c r="D270" s="108"/>
      <c r="E270" s="108"/>
      <c r="F270" s="116"/>
    </row>
    <row r="271" spans="3:6" ht="15.75">
      <c r="C271" s="108"/>
      <c r="D271" s="108"/>
      <c r="E271" s="108"/>
      <c r="F271" s="116"/>
    </row>
    <row r="272" spans="3:6" ht="15.75">
      <c r="C272" s="108"/>
      <c r="D272" s="108"/>
      <c r="E272" s="108"/>
      <c r="F272" s="116"/>
    </row>
    <row r="273" spans="3:6" ht="15.75">
      <c r="C273" s="108"/>
      <c r="D273" s="108"/>
      <c r="E273" s="108"/>
      <c r="F273" s="116"/>
    </row>
    <row r="274" spans="3:6" ht="15.75">
      <c r="C274" s="108"/>
      <c r="D274" s="108"/>
      <c r="E274" s="108"/>
      <c r="F274" s="116"/>
    </row>
    <row r="275" spans="3:6" ht="15.75">
      <c r="C275" s="108"/>
      <c r="D275" s="108"/>
      <c r="E275" s="108"/>
      <c r="F275" s="116"/>
    </row>
    <row r="276" spans="3:6" ht="15.75">
      <c r="C276" s="108"/>
      <c r="D276" s="108"/>
      <c r="E276" s="108"/>
      <c r="F276" s="116"/>
    </row>
    <row r="277" spans="3:6" ht="15.75">
      <c r="C277" s="108"/>
      <c r="D277" s="108"/>
      <c r="E277" s="108"/>
      <c r="F277" s="116"/>
    </row>
    <row r="278" spans="3:6" ht="15.75">
      <c r="C278" s="108"/>
      <c r="D278" s="108"/>
      <c r="E278" s="108"/>
      <c r="F278" s="116"/>
    </row>
    <row r="279" spans="3:6" ht="15.75">
      <c r="C279" s="108"/>
      <c r="D279" s="108"/>
      <c r="E279" s="108"/>
      <c r="F279" s="116"/>
    </row>
    <row r="280" spans="3:6" ht="15.75">
      <c r="C280" s="108"/>
      <c r="D280" s="108"/>
      <c r="E280" s="108"/>
      <c r="F280" s="116"/>
    </row>
    <row r="281" spans="3:6" ht="15.75">
      <c r="C281" s="108"/>
      <c r="D281" s="108"/>
      <c r="E281" s="108"/>
      <c r="F281" s="116"/>
    </row>
    <row r="282" spans="3:6" ht="15.75">
      <c r="C282" s="108"/>
      <c r="D282" s="108"/>
      <c r="E282" s="108"/>
      <c r="F282" s="116"/>
    </row>
    <row r="283" spans="3:6" ht="15.75">
      <c r="C283" s="108"/>
      <c r="D283" s="108"/>
      <c r="E283" s="108"/>
      <c r="F283" s="116"/>
    </row>
    <row r="284" spans="3:6" ht="15.75">
      <c r="C284" s="108"/>
      <c r="D284" s="108"/>
      <c r="E284" s="108"/>
      <c r="F284" s="116"/>
    </row>
    <row r="285" spans="3:6" ht="15.75">
      <c r="C285" s="108"/>
      <c r="D285" s="108"/>
      <c r="E285" s="108"/>
      <c r="F285" s="116"/>
    </row>
    <row r="286" spans="3:6" ht="15.75">
      <c r="C286" s="108"/>
      <c r="D286" s="108"/>
      <c r="E286" s="108"/>
      <c r="F286" s="116"/>
    </row>
    <row r="287" spans="3:6" ht="15.75">
      <c r="C287" s="108"/>
      <c r="D287" s="108"/>
      <c r="E287" s="108"/>
      <c r="F287" s="116"/>
    </row>
    <row r="288" spans="3:6" ht="15.75">
      <c r="C288" s="108"/>
      <c r="D288" s="108"/>
      <c r="E288" s="108"/>
      <c r="F288" s="116"/>
    </row>
    <row r="289" spans="3:6" ht="15.75">
      <c r="C289" s="108"/>
      <c r="D289" s="108"/>
      <c r="E289" s="108"/>
      <c r="F289" s="116"/>
    </row>
    <row r="290" spans="3:6" ht="15.75">
      <c r="C290" s="108"/>
      <c r="D290" s="108"/>
      <c r="E290" s="108"/>
      <c r="F290" s="116"/>
    </row>
    <row r="291" spans="3:6" ht="15.75">
      <c r="C291" s="108"/>
      <c r="D291" s="108"/>
      <c r="E291" s="108"/>
      <c r="F291" s="116"/>
    </row>
    <row r="292" spans="3:6" ht="15.75">
      <c r="C292" s="108"/>
      <c r="D292" s="108"/>
      <c r="E292" s="108"/>
      <c r="F292" s="116"/>
    </row>
    <row r="293" spans="3:6" ht="15.75">
      <c r="C293" s="108"/>
      <c r="D293" s="108"/>
      <c r="E293" s="108"/>
      <c r="F293" s="116"/>
    </row>
    <row r="294" spans="3:6" ht="15.75">
      <c r="C294" s="108"/>
      <c r="D294" s="108"/>
      <c r="E294" s="108"/>
      <c r="F294" s="116"/>
    </row>
    <row r="295" spans="3:6" ht="15.75">
      <c r="C295" s="108"/>
      <c r="D295" s="108"/>
      <c r="E295" s="108"/>
      <c r="F295" s="116"/>
    </row>
    <row r="296" spans="3:6" ht="15.75">
      <c r="C296" s="108"/>
      <c r="D296" s="108"/>
      <c r="E296" s="108"/>
      <c r="F296" s="116"/>
    </row>
    <row r="297" spans="3:6" ht="15.75">
      <c r="C297" s="108"/>
      <c r="D297" s="108"/>
      <c r="E297" s="108"/>
      <c r="F297" s="116"/>
    </row>
    <row r="298" spans="3:6" ht="15.75">
      <c r="C298" s="108"/>
      <c r="D298" s="108"/>
      <c r="E298" s="108"/>
      <c r="F298" s="116"/>
    </row>
    <row r="299" spans="3:6" ht="15.75">
      <c r="C299" s="108"/>
      <c r="D299" s="108"/>
      <c r="E299" s="108"/>
      <c r="F299" s="116"/>
    </row>
    <row r="300" spans="3:6" ht="15.75">
      <c r="C300" s="108"/>
      <c r="D300" s="108"/>
      <c r="E300" s="108"/>
      <c r="F300" s="116"/>
    </row>
    <row r="301" spans="3:6" ht="15.75">
      <c r="C301" s="108"/>
      <c r="D301" s="108"/>
      <c r="E301" s="108"/>
      <c r="F301" s="116"/>
    </row>
    <row r="302" spans="3:6" ht="15.75">
      <c r="C302" s="108"/>
      <c r="D302" s="108"/>
      <c r="E302" s="108"/>
      <c r="F302" s="116"/>
    </row>
    <row r="303" spans="3:6" ht="15.75">
      <c r="C303" s="108"/>
      <c r="D303" s="108"/>
      <c r="E303" s="108"/>
      <c r="F303" s="116"/>
    </row>
    <row r="304" spans="3:6" ht="15.75">
      <c r="C304" s="108"/>
      <c r="D304" s="108"/>
      <c r="E304" s="108"/>
      <c r="F304" s="116"/>
    </row>
    <row r="305" spans="3:6" ht="15.75">
      <c r="C305" s="108"/>
      <c r="D305" s="108"/>
      <c r="E305" s="108"/>
      <c r="F305" s="116"/>
    </row>
    <row r="306" spans="3:6" ht="15.75">
      <c r="C306" s="108"/>
      <c r="D306" s="108"/>
      <c r="E306" s="108"/>
      <c r="F306" s="116"/>
    </row>
    <row r="307" spans="3:6" ht="15.75">
      <c r="C307" s="108"/>
      <c r="D307" s="108"/>
      <c r="E307" s="108"/>
      <c r="F307" s="116"/>
    </row>
    <row r="308" spans="3:6" ht="15.75">
      <c r="C308" s="108"/>
      <c r="D308" s="108"/>
      <c r="E308" s="108"/>
      <c r="F308" s="116"/>
    </row>
    <row r="309" spans="3:6" ht="15.75">
      <c r="C309" s="108"/>
      <c r="D309" s="108"/>
      <c r="E309" s="108"/>
      <c r="F309" s="116"/>
    </row>
    <row r="310" spans="3:6" ht="15.75">
      <c r="C310" s="108"/>
      <c r="D310" s="108"/>
      <c r="E310" s="108"/>
      <c r="F310" s="116"/>
    </row>
    <row r="311" spans="3:6" ht="15.75">
      <c r="C311" s="108"/>
      <c r="D311" s="108"/>
      <c r="E311" s="108"/>
      <c r="F311" s="116"/>
    </row>
    <row r="312" spans="3:6" ht="15.75">
      <c r="C312" s="108"/>
      <c r="D312" s="108"/>
      <c r="E312" s="108"/>
      <c r="F312" s="116"/>
    </row>
    <row r="313" spans="3:6" ht="15.75">
      <c r="C313" s="108"/>
      <c r="D313" s="108"/>
      <c r="E313" s="108"/>
      <c r="F313" s="116"/>
    </row>
    <row r="314" spans="3:6" ht="15.75">
      <c r="C314" s="108"/>
      <c r="D314" s="108"/>
      <c r="E314" s="108"/>
      <c r="F314" s="116"/>
    </row>
    <row r="315" spans="3:6" ht="15.75">
      <c r="C315" s="108"/>
      <c r="D315" s="108"/>
      <c r="E315" s="108"/>
      <c r="F315" s="116"/>
    </row>
    <row r="316" spans="3:6" ht="15.75">
      <c r="C316" s="108"/>
      <c r="D316" s="108"/>
      <c r="E316" s="108"/>
      <c r="F316" s="116"/>
    </row>
    <row r="317" spans="3:6" ht="15.75">
      <c r="C317" s="108"/>
      <c r="D317" s="108"/>
      <c r="E317" s="108"/>
      <c r="F317" s="116"/>
    </row>
    <row r="318" spans="3:6" ht="15.75">
      <c r="C318" s="108"/>
      <c r="D318" s="108"/>
      <c r="E318" s="108"/>
      <c r="F318" s="116"/>
    </row>
    <row r="319" spans="3:6" ht="15.75">
      <c r="C319" s="108"/>
      <c r="D319" s="108"/>
      <c r="E319" s="108"/>
      <c r="F319" s="116"/>
    </row>
    <row r="320" spans="3:6" ht="15.75">
      <c r="C320" s="108"/>
      <c r="D320" s="108"/>
      <c r="E320" s="108"/>
      <c r="F320" s="116"/>
    </row>
    <row r="321" spans="3:6" ht="15.75">
      <c r="C321" s="108"/>
      <c r="D321" s="108"/>
      <c r="E321" s="108"/>
      <c r="F321" s="116"/>
    </row>
    <row r="322" spans="3:6" ht="15.75">
      <c r="C322" s="108"/>
      <c r="D322" s="108"/>
      <c r="E322" s="108"/>
      <c r="F322" s="116"/>
    </row>
    <row r="323" spans="3:6" ht="15.75">
      <c r="C323" s="108"/>
      <c r="D323" s="108"/>
      <c r="E323" s="108"/>
      <c r="F323" s="116"/>
    </row>
    <row r="324" spans="3:6" ht="15.75">
      <c r="C324" s="108"/>
      <c r="D324" s="108"/>
      <c r="E324" s="108"/>
      <c r="F324" s="116"/>
    </row>
    <row r="325" spans="3:6" ht="15.75">
      <c r="C325" s="108"/>
      <c r="D325" s="108"/>
      <c r="E325" s="108"/>
      <c r="F325" s="116"/>
    </row>
    <row r="326" spans="3:6" ht="15.75">
      <c r="C326" s="108"/>
      <c r="D326" s="108"/>
      <c r="E326" s="108"/>
      <c r="F326" s="116"/>
    </row>
    <row r="327" spans="3:6" ht="15.75">
      <c r="C327" s="108"/>
      <c r="D327" s="108"/>
      <c r="E327" s="108"/>
      <c r="F327" s="116"/>
    </row>
    <row r="328" spans="3:6" ht="15.75">
      <c r="C328" s="108"/>
      <c r="D328" s="108"/>
      <c r="E328" s="108"/>
      <c r="F328" s="116"/>
    </row>
    <row r="329" spans="3:6" ht="15.75">
      <c r="C329" s="108"/>
      <c r="D329" s="108"/>
      <c r="E329" s="108"/>
      <c r="F329" s="116"/>
    </row>
    <row r="330" spans="3:6" ht="15.75">
      <c r="C330" s="108"/>
      <c r="D330" s="108"/>
      <c r="E330" s="108"/>
      <c r="F330" s="116"/>
    </row>
    <row r="331" spans="3:6" ht="15.75">
      <c r="C331" s="108"/>
      <c r="D331" s="108"/>
      <c r="E331" s="108"/>
      <c r="F331" s="116"/>
    </row>
    <row r="332" spans="3:6" ht="15.75">
      <c r="C332" s="108"/>
      <c r="D332" s="108"/>
      <c r="E332" s="108"/>
      <c r="F332" s="116"/>
    </row>
    <row r="333" spans="3:6" ht="15.75">
      <c r="C333" s="108"/>
      <c r="D333" s="108"/>
      <c r="E333" s="108"/>
      <c r="F333" s="116"/>
    </row>
    <row r="334" spans="3:6" ht="15.75">
      <c r="C334" s="108"/>
      <c r="D334" s="108"/>
      <c r="E334" s="108"/>
      <c r="F334" s="116"/>
    </row>
    <row r="335" spans="3:6" ht="15.75">
      <c r="C335" s="108"/>
      <c r="D335" s="108"/>
      <c r="E335" s="108"/>
      <c r="F335" s="116"/>
    </row>
    <row r="336" spans="3:6" ht="15.75">
      <c r="C336" s="108"/>
      <c r="D336" s="108"/>
      <c r="E336" s="108"/>
      <c r="F336" s="116"/>
    </row>
    <row r="337" spans="3:6" ht="15.75">
      <c r="C337" s="108"/>
      <c r="D337" s="108"/>
      <c r="E337" s="108"/>
      <c r="F337" s="116"/>
    </row>
    <row r="338" spans="3:6" ht="15.75">
      <c r="C338" s="108"/>
      <c r="D338" s="108"/>
      <c r="E338" s="108"/>
      <c r="F338" s="116"/>
    </row>
    <row r="339" spans="3:6" ht="15.75">
      <c r="C339" s="108"/>
      <c r="D339" s="108"/>
      <c r="E339" s="108"/>
      <c r="F339" s="116"/>
    </row>
    <row r="340" spans="3:6" ht="15.75">
      <c r="C340" s="108"/>
      <c r="D340" s="108"/>
      <c r="E340" s="108"/>
      <c r="F340" s="116"/>
    </row>
    <row r="341" spans="3:6" ht="15.75">
      <c r="C341" s="108"/>
      <c r="D341" s="108"/>
      <c r="E341" s="108"/>
      <c r="F341" s="116"/>
    </row>
    <row r="342" spans="3:6" ht="15.75">
      <c r="C342" s="108"/>
      <c r="D342" s="108"/>
      <c r="E342" s="108"/>
      <c r="F342" s="116"/>
    </row>
    <row r="343" spans="3:6" ht="15.75">
      <c r="C343" s="108"/>
      <c r="D343" s="108"/>
      <c r="E343" s="108"/>
      <c r="F343" s="116"/>
    </row>
    <row r="344" spans="3:6" ht="15.75">
      <c r="C344" s="108"/>
      <c r="D344" s="108"/>
      <c r="E344" s="108"/>
      <c r="F344" s="116"/>
    </row>
    <row r="345" spans="3:6" ht="15.75">
      <c r="C345" s="108"/>
      <c r="D345" s="108"/>
      <c r="E345" s="108"/>
      <c r="F345" s="116"/>
    </row>
    <row r="346" spans="3:6" ht="15.75">
      <c r="C346" s="108"/>
      <c r="D346" s="108"/>
      <c r="E346" s="108"/>
      <c r="F346" s="116"/>
    </row>
    <row r="347" spans="3:6" ht="15.75">
      <c r="C347" s="108"/>
      <c r="D347" s="108"/>
      <c r="E347" s="108"/>
      <c r="F347" s="116"/>
    </row>
    <row r="348" spans="3:6" ht="15.75">
      <c r="C348" s="108"/>
      <c r="D348" s="108"/>
      <c r="E348" s="108"/>
      <c r="F348" s="116"/>
    </row>
    <row r="349" spans="3:6" ht="15.75">
      <c r="C349" s="108"/>
      <c r="D349" s="108"/>
      <c r="E349" s="108"/>
      <c r="F349" s="116"/>
    </row>
    <row r="350" spans="3:6" ht="15.75">
      <c r="C350" s="108"/>
      <c r="D350" s="108"/>
      <c r="E350" s="108"/>
      <c r="F350" s="116"/>
    </row>
    <row r="351" spans="3:6" ht="15.75">
      <c r="C351" s="108"/>
      <c r="D351" s="108"/>
      <c r="E351" s="108"/>
      <c r="F351" s="116"/>
    </row>
    <row r="352" spans="3:6" ht="15.75">
      <c r="C352" s="108"/>
      <c r="D352" s="108"/>
      <c r="E352" s="108"/>
      <c r="F352" s="116"/>
    </row>
    <row r="353" spans="3:6" ht="15.75">
      <c r="C353" s="108"/>
      <c r="D353" s="108"/>
      <c r="E353" s="108"/>
      <c r="F353" s="116"/>
    </row>
    <row r="354" spans="3:6" ht="15.75">
      <c r="C354" s="108"/>
      <c r="D354" s="108"/>
      <c r="E354" s="108"/>
      <c r="F354" s="116"/>
    </row>
    <row r="355" spans="3:6" ht="15.75">
      <c r="C355" s="108"/>
      <c r="D355" s="108"/>
      <c r="E355" s="108"/>
      <c r="F355" s="116"/>
    </row>
    <row r="356" spans="3:6" ht="15.75">
      <c r="C356" s="108"/>
      <c r="D356" s="108"/>
      <c r="E356" s="108"/>
      <c r="F356" s="116"/>
    </row>
    <row r="357" spans="3:6" ht="15.75">
      <c r="C357" s="108"/>
      <c r="D357" s="108"/>
      <c r="E357" s="108"/>
      <c r="F357" s="116"/>
    </row>
    <row r="358" spans="3:6" ht="15.75">
      <c r="C358" s="108"/>
      <c r="D358" s="108"/>
      <c r="E358" s="108"/>
      <c r="F358" s="116"/>
    </row>
    <row r="359" spans="3:6" ht="15.75">
      <c r="C359" s="108"/>
      <c r="D359" s="108"/>
      <c r="E359" s="108"/>
      <c r="F359" s="116"/>
    </row>
    <row r="360" spans="3:6" ht="15.75">
      <c r="C360" s="108"/>
      <c r="D360" s="108"/>
      <c r="E360" s="108"/>
      <c r="F360" s="116"/>
    </row>
    <row r="361" spans="3:6" ht="15.75">
      <c r="C361" s="108"/>
      <c r="D361" s="108"/>
      <c r="E361" s="108"/>
      <c r="F361" s="116"/>
    </row>
    <row r="362" spans="3:6" ht="15.75">
      <c r="C362" s="108"/>
      <c r="D362" s="108"/>
      <c r="E362" s="108"/>
      <c r="F362" s="116"/>
    </row>
    <row r="363" spans="3:6" ht="15.75">
      <c r="C363" s="108"/>
      <c r="D363" s="108"/>
      <c r="E363" s="108"/>
      <c r="F363" s="116"/>
    </row>
    <row r="364" spans="3:6" ht="15.75">
      <c r="C364" s="108"/>
      <c r="D364" s="108"/>
      <c r="E364" s="108"/>
      <c r="F364" s="116"/>
    </row>
    <row r="365" spans="3:6" ht="15.75">
      <c r="C365" s="108"/>
      <c r="D365" s="108"/>
      <c r="E365" s="108"/>
      <c r="F365" s="116"/>
    </row>
    <row r="366" spans="3:6" ht="15.75">
      <c r="C366" s="108"/>
      <c r="D366" s="108"/>
      <c r="E366" s="108"/>
      <c r="F366" s="116"/>
    </row>
    <row r="367" spans="3:6" ht="15.75">
      <c r="C367" s="108"/>
      <c r="D367" s="108"/>
      <c r="E367" s="108"/>
      <c r="F367" s="116"/>
    </row>
    <row r="368" spans="3:6" ht="15.75">
      <c r="C368" s="108"/>
      <c r="D368" s="108"/>
      <c r="E368" s="108"/>
      <c r="F368" s="116"/>
    </row>
    <row r="369" spans="3:6" ht="15.75">
      <c r="C369" s="108"/>
      <c r="D369" s="108"/>
      <c r="E369" s="108"/>
      <c r="F369" s="116"/>
    </row>
    <row r="370" spans="3:6" ht="15.75">
      <c r="C370" s="108"/>
      <c r="D370" s="108"/>
      <c r="E370" s="108"/>
      <c r="F370" s="116"/>
    </row>
    <row r="371" spans="3:6" ht="15.75">
      <c r="C371" s="108"/>
      <c r="D371" s="108"/>
      <c r="E371" s="108"/>
      <c r="F371" s="116"/>
    </row>
    <row r="372" spans="3:6" ht="15.75">
      <c r="C372" s="108"/>
      <c r="D372" s="108"/>
      <c r="E372" s="108"/>
      <c r="F372" s="116"/>
    </row>
    <row r="373" spans="3:6" ht="15.75">
      <c r="C373" s="108"/>
      <c r="D373" s="108"/>
      <c r="E373" s="108"/>
      <c r="F373" s="116"/>
    </row>
    <row r="374" spans="3:6" ht="15.75">
      <c r="C374" s="108"/>
      <c r="D374" s="108"/>
      <c r="E374" s="108"/>
      <c r="F374" s="116"/>
    </row>
    <row r="375" spans="3:6" ht="15.75">
      <c r="C375" s="108"/>
      <c r="D375" s="108"/>
      <c r="E375" s="108"/>
      <c r="F375" s="116"/>
    </row>
    <row r="376" spans="3:6" ht="15.75">
      <c r="C376" s="108"/>
      <c r="D376" s="108"/>
      <c r="E376" s="108"/>
      <c r="F376" s="116"/>
    </row>
    <row r="377" spans="3:6" ht="15.75">
      <c r="C377" s="108"/>
      <c r="D377" s="108"/>
      <c r="E377" s="108"/>
      <c r="F377" s="116"/>
    </row>
    <row r="378" spans="3:6" ht="15.75">
      <c r="C378" s="108"/>
      <c r="D378" s="108"/>
      <c r="E378" s="108"/>
      <c r="F378" s="116"/>
    </row>
    <row r="379" spans="3:6" ht="15.75">
      <c r="C379" s="108"/>
      <c r="D379" s="108"/>
      <c r="E379" s="108"/>
      <c r="F379" s="116"/>
    </row>
    <row r="380" spans="3:6" ht="15.75">
      <c r="C380" s="108"/>
      <c r="D380" s="108"/>
      <c r="E380" s="108"/>
      <c r="F380" s="116"/>
    </row>
    <row r="381" spans="3:6" ht="15.75">
      <c r="C381" s="108"/>
      <c r="D381" s="108"/>
      <c r="E381" s="108"/>
      <c r="F381" s="116"/>
    </row>
    <row r="382" spans="3:6" ht="15.75">
      <c r="C382" s="108"/>
      <c r="D382" s="108"/>
      <c r="E382" s="108"/>
      <c r="F382" s="116"/>
    </row>
    <row r="383" spans="3:6" ht="15.75">
      <c r="C383" s="108"/>
      <c r="D383" s="108"/>
      <c r="E383" s="108"/>
      <c r="F383" s="116"/>
    </row>
    <row r="384" spans="3:6" ht="15.75">
      <c r="C384" s="108"/>
      <c r="D384" s="108"/>
      <c r="E384" s="108"/>
      <c r="F384" s="116"/>
    </row>
    <row r="385" spans="3:6" ht="15.75">
      <c r="C385" s="108"/>
      <c r="D385" s="108"/>
      <c r="E385" s="108"/>
      <c r="F385" s="116"/>
    </row>
    <row r="386" ht="15.75">
      <c r="F386" s="116"/>
    </row>
    <row r="387" ht="15.75">
      <c r="F387" s="116"/>
    </row>
    <row r="388" ht="15.75">
      <c r="F388" s="116"/>
    </row>
    <row r="389" ht="15.75">
      <c r="F389" s="116"/>
    </row>
    <row r="390" ht="15.75">
      <c r="F390" s="116"/>
    </row>
    <row r="391" ht="15.75">
      <c r="F391" s="116"/>
    </row>
    <row r="392" ht="15.75">
      <c r="F392" s="116"/>
    </row>
    <row r="393" ht="15.75">
      <c r="F393" s="116"/>
    </row>
    <row r="394" ht="15.75">
      <c r="F394" s="116"/>
    </row>
    <row r="395" ht="15.75">
      <c r="F395" s="116"/>
    </row>
    <row r="396" ht="15.75">
      <c r="F396" s="116"/>
    </row>
    <row r="397" ht="15.75">
      <c r="F397" s="116"/>
    </row>
    <row r="398" ht="15.75">
      <c r="F398" s="116"/>
    </row>
    <row r="399" ht="15.75">
      <c r="F399" s="116"/>
    </row>
    <row r="400" ht="15.75">
      <c r="F400" s="116"/>
    </row>
    <row r="401" ht="15.75">
      <c r="F401" s="116"/>
    </row>
    <row r="402" ht="15.75">
      <c r="F402" s="116"/>
    </row>
    <row r="403" ht="15.75">
      <c r="F403" s="116"/>
    </row>
    <row r="404" ht="15.75">
      <c r="F404" s="116"/>
    </row>
    <row r="405" ht="15.75">
      <c r="F405" s="116"/>
    </row>
    <row r="406" ht="15.75">
      <c r="F406" s="116"/>
    </row>
    <row r="407" ht="15.75">
      <c r="F407" s="116"/>
    </row>
    <row r="408" ht="15.75">
      <c r="F408" s="116"/>
    </row>
    <row r="409" ht="15.75">
      <c r="F409" s="116"/>
    </row>
    <row r="410" ht="15.75">
      <c r="F410" s="116"/>
    </row>
    <row r="411" ht="15.75">
      <c r="F411" s="116"/>
    </row>
    <row r="412" ht="15.75">
      <c r="F412" s="116"/>
    </row>
    <row r="413" ht="15.75">
      <c r="F413" s="116"/>
    </row>
    <row r="414" ht="15.75">
      <c r="F414" s="116"/>
    </row>
    <row r="415" ht="15.75">
      <c r="F415" s="116"/>
    </row>
    <row r="416" ht="15.75">
      <c r="F416" s="116"/>
    </row>
    <row r="417" ht="15.75">
      <c r="F417" s="116"/>
    </row>
    <row r="418" ht="15.75">
      <c r="F418" s="116"/>
    </row>
    <row r="419" ht="15.75">
      <c r="F419" s="116"/>
    </row>
    <row r="420" ht="15.75">
      <c r="F420" s="116"/>
    </row>
    <row r="421" ht="15.75">
      <c r="F421" s="116"/>
    </row>
    <row r="422" ht="15.75">
      <c r="F422" s="116"/>
    </row>
    <row r="423" ht="15.75">
      <c r="F423" s="116"/>
    </row>
    <row r="424" ht="15.75">
      <c r="F424" s="116"/>
    </row>
    <row r="425" ht="15.75">
      <c r="F425" s="116"/>
    </row>
    <row r="426" ht="15.75">
      <c r="F426" s="116"/>
    </row>
    <row r="427" ht="15.75">
      <c r="F427" s="116"/>
    </row>
    <row r="428" ht="15.75">
      <c r="F428" s="116"/>
    </row>
    <row r="429" ht="15.75">
      <c r="F429" s="116"/>
    </row>
    <row r="430" ht="15.75">
      <c r="F430" s="116"/>
    </row>
    <row r="431" ht="15.75">
      <c r="F431" s="116"/>
    </row>
    <row r="432" ht="15.75">
      <c r="F432" s="116"/>
    </row>
    <row r="433" ht="15.75">
      <c r="F433" s="116"/>
    </row>
    <row r="434" ht="15.75">
      <c r="F434" s="116"/>
    </row>
    <row r="435" ht="15.75">
      <c r="F435" s="116"/>
    </row>
    <row r="436" ht="15.75">
      <c r="F436" s="116"/>
    </row>
    <row r="437" ht="15.75">
      <c r="F437" s="116"/>
    </row>
    <row r="438" ht="15.75">
      <c r="F438" s="116"/>
    </row>
    <row r="439" ht="15.75">
      <c r="F439" s="116"/>
    </row>
    <row r="440" ht="15.75">
      <c r="F440" s="116"/>
    </row>
    <row r="441" ht="15.75">
      <c r="F441" s="116"/>
    </row>
    <row r="442" ht="15.75">
      <c r="F442" s="116"/>
    </row>
    <row r="443" ht="15.75">
      <c r="F443" s="116"/>
    </row>
    <row r="444" ht="15.75">
      <c r="F444" s="116"/>
    </row>
    <row r="445" ht="15.75">
      <c r="F445" s="116"/>
    </row>
    <row r="446" ht="15.75">
      <c r="F446" s="116"/>
    </row>
    <row r="447" ht="15.75">
      <c r="F447" s="116"/>
    </row>
    <row r="448" ht="15.75">
      <c r="F448" s="116"/>
    </row>
    <row r="449" ht="15.75">
      <c r="F449" s="116"/>
    </row>
    <row r="450" ht="15.75">
      <c r="F450" s="116"/>
    </row>
    <row r="451" ht="15.75">
      <c r="F451" s="116"/>
    </row>
    <row r="452" ht="15.75">
      <c r="F452" s="116"/>
    </row>
    <row r="453" ht="15.75">
      <c r="F453" s="116"/>
    </row>
    <row r="454" ht="15.75">
      <c r="F454" s="116"/>
    </row>
    <row r="455" ht="15.75">
      <c r="F455" s="116"/>
    </row>
    <row r="456" ht="15.75">
      <c r="F456" s="116"/>
    </row>
    <row r="457" ht="15.75">
      <c r="F457" s="116"/>
    </row>
    <row r="458" ht="15.75">
      <c r="F458" s="116"/>
    </row>
    <row r="459" ht="15.75">
      <c r="F459" s="116"/>
    </row>
    <row r="460" ht="15.75">
      <c r="F460" s="116"/>
    </row>
    <row r="461" ht="15.75">
      <c r="F461" s="116"/>
    </row>
    <row r="462" ht="15.75">
      <c r="F462" s="116"/>
    </row>
    <row r="463" ht="15.75">
      <c r="F463" s="116"/>
    </row>
    <row r="464" ht="15.75">
      <c r="F464" s="116"/>
    </row>
    <row r="465" ht="15.75">
      <c r="F465" s="116"/>
    </row>
    <row r="466" ht="15.75">
      <c r="F466" s="116"/>
    </row>
    <row r="467" ht="15.75">
      <c r="F467" s="116"/>
    </row>
    <row r="468" ht="15.75">
      <c r="F468" s="116"/>
    </row>
    <row r="469" ht="15.75">
      <c r="F469" s="116"/>
    </row>
    <row r="470" ht="15.75">
      <c r="F470" s="116"/>
    </row>
    <row r="471" ht="15.75">
      <c r="F471" s="116"/>
    </row>
    <row r="472" ht="15.75">
      <c r="F472" s="116"/>
    </row>
    <row r="473" ht="15.75">
      <c r="F473" s="116"/>
    </row>
    <row r="474" ht="15.75">
      <c r="F474" s="116"/>
    </row>
    <row r="475" ht="15.75">
      <c r="F475" s="116"/>
    </row>
    <row r="476" ht="15.75">
      <c r="F476" s="116"/>
    </row>
    <row r="477" ht="15.75">
      <c r="F477" s="116"/>
    </row>
    <row r="478" ht="15.75">
      <c r="F478" s="116"/>
    </row>
    <row r="479" ht="15.75">
      <c r="F479" s="116"/>
    </row>
    <row r="480" ht="15.75">
      <c r="F480" s="116"/>
    </row>
    <row r="481" ht="15.75">
      <c r="F481" s="116"/>
    </row>
    <row r="482" ht="15.75">
      <c r="F482" s="116"/>
    </row>
    <row r="483" ht="15.75">
      <c r="F483" s="116"/>
    </row>
    <row r="484" ht="15.75">
      <c r="F484" s="116"/>
    </row>
    <row r="485" ht="15.75">
      <c r="F485" s="116"/>
    </row>
    <row r="486" ht="15.75">
      <c r="F486" s="116"/>
    </row>
    <row r="487" ht="15.75">
      <c r="F487" s="116"/>
    </row>
    <row r="488" ht="15.75">
      <c r="F488" s="116"/>
    </row>
    <row r="489" ht="15.75">
      <c r="F489" s="116"/>
    </row>
    <row r="490" ht="15.75">
      <c r="F490" s="116"/>
    </row>
    <row r="491" ht="15.75">
      <c r="F491" s="116"/>
    </row>
    <row r="492" ht="15.75">
      <c r="F492" s="116"/>
    </row>
    <row r="493" ht="15.75">
      <c r="F493" s="116"/>
    </row>
    <row r="494" ht="15.75">
      <c r="F494" s="116"/>
    </row>
    <row r="495" ht="15.75">
      <c r="F495" s="116"/>
    </row>
    <row r="496" ht="15.75">
      <c r="F496" s="116"/>
    </row>
    <row r="497" ht="15.75">
      <c r="F497" s="116"/>
    </row>
    <row r="498" ht="15.75">
      <c r="F498" s="116"/>
    </row>
    <row r="499" ht="15.75">
      <c r="F499" s="116"/>
    </row>
    <row r="500" ht="15.75">
      <c r="F500" s="116"/>
    </row>
    <row r="501" ht="15.75">
      <c r="F501" s="116"/>
    </row>
    <row r="502" ht="15.75">
      <c r="F502" s="116"/>
    </row>
    <row r="503" ht="15.75">
      <c r="F503" s="116"/>
    </row>
    <row r="504" ht="15.75">
      <c r="F504" s="116"/>
    </row>
    <row r="505" ht="15.75">
      <c r="F505" s="116"/>
    </row>
    <row r="506" ht="15.75">
      <c r="F506" s="116"/>
    </row>
    <row r="507" ht="15.75">
      <c r="F507" s="116"/>
    </row>
    <row r="508" ht="15.75">
      <c r="F508" s="116"/>
    </row>
    <row r="509" ht="15.75">
      <c r="F509" s="116"/>
    </row>
    <row r="510" ht="15.75">
      <c r="F510" s="116"/>
    </row>
    <row r="511" ht="15.75">
      <c r="F511" s="116"/>
    </row>
    <row r="512" ht="15.75">
      <c r="F512" s="116"/>
    </row>
    <row r="513" ht="15.75">
      <c r="F513" s="116"/>
    </row>
    <row r="514" ht="15.75">
      <c r="F514" s="116"/>
    </row>
    <row r="515" ht="15.75">
      <c r="F515" s="116"/>
    </row>
    <row r="516" ht="15.75">
      <c r="F516" s="116"/>
    </row>
    <row r="517" ht="15.75">
      <c r="F517" s="116"/>
    </row>
    <row r="518" ht="15.75">
      <c r="F518" s="116"/>
    </row>
    <row r="519" ht="15.75">
      <c r="F519" s="116"/>
    </row>
    <row r="520" ht="15.75">
      <c r="F520" s="116"/>
    </row>
    <row r="521" ht="15.75">
      <c r="F521" s="116"/>
    </row>
    <row r="522" ht="15.75">
      <c r="F522" s="116"/>
    </row>
    <row r="523" ht="15.75">
      <c r="F523" s="116"/>
    </row>
    <row r="524" ht="15.75">
      <c r="F524" s="116"/>
    </row>
    <row r="525" ht="15.75">
      <c r="F525" s="116"/>
    </row>
    <row r="526" ht="15.75">
      <c r="F526" s="116"/>
    </row>
    <row r="527" ht="15.75">
      <c r="F527" s="116"/>
    </row>
    <row r="528" ht="15.75">
      <c r="F528" s="116"/>
    </row>
    <row r="529" ht="15.75">
      <c r="F529" s="116"/>
    </row>
    <row r="530" ht="15.75">
      <c r="F530" s="116"/>
    </row>
    <row r="531" ht="15.75">
      <c r="F531" s="116"/>
    </row>
    <row r="532" ht="15.75">
      <c r="F532" s="116"/>
    </row>
    <row r="533" ht="15.75">
      <c r="F533" s="116"/>
    </row>
    <row r="534" ht="15.75">
      <c r="F534" s="116"/>
    </row>
    <row r="535" ht="15.75">
      <c r="F535" s="116"/>
    </row>
    <row r="536" ht="15.75">
      <c r="F536" s="116"/>
    </row>
    <row r="537" ht="15.75">
      <c r="F537" s="116"/>
    </row>
    <row r="538" ht="15.75">
      <c r="F538" s="116"/>
    </row>
    <row r="539" ht="15.75">
      <c r="F539" s="116"/>
    </row>
    <row r="540" ht="15.75">
      <c r="F540" s="116"/>
    </row>
    <row r="541" ht="15.75">
      <c r="F541" s="116"/>
    </row>
    <row r="542" ht="15.75">
      <c r="F542" s="116"/>
    </row>
    <row r="543" ht="15.75">
      <c r="F543" s="116"/>
    </row>
    <row r="544" ht="15.75">
      <c r="F544" s="116"/>
    </row>
    <row r="545" ht="15.75">
      <c r="F545" s="116"/>
    </row>
    <row r="546" ht="15.75">
      <c r="F546" s="116"/>
    </row>
    <row r="547" ht="15.75">
      <c r="F547" s="116"/>
    </row>
    <row r="548" ht="15.75">
      <c r="F548" s="116"/>
    </row>
    <row r="549" ht="15.75">
      <c r="F549" s="116"/>
    </row>
    <row r="550" ht="15.75">
      <c r="F550" s="116"/>
    </row>
    <row r="551" ht="15.75">
      <c r="F551" s="116"/>
    </row>
    <row r="552" ht="15.75">
      <c r="F552" s="116"/>
    </row>
    <row r="553" ht="15.75">
      <c r="F553" s="116"/>
    </row>
    <row r="554" ht="15.75">
      <c r="F554" s="116"/>
    </row>
    <row r="555" ht="15.75">
      <c r="F555" s="116"/>
    </row>
    <row r="556" ht="15.75">
      <c r="F556" s="116"/>
    </row>
    <row r="557" ht="15.75">
      <c r="F557" s="116"/>
    </row>
    <row r="558" ht="15.75">
      <c r="F558" s="116"/>
    </row>
    <row r="559" ht="15.75">
      <c r="F559" s="116"/>
    </row>
    <row r="560" ht="15.75">
      <c r="F560" s="116"/>
    </row>
    <row r="561" ht="15.75">
      <c r="F561" s="116"/>
    </row>
    <row r="562" ht="15.75">
      <c r="F562" s="116"/>
    </row>
    <row r="563" ht="15.75">
      <c r="F563" s="116"/>
    </row>
    <row r="564" ht="15.75">
      <c r="F564" s="116"/>
    </row>
    <row r="565" ht="15.75">
      <c r="F565" s="116"/>
    </row>
    <row r="566" ht="15.75">
      <c r="F566" s="116"/>
    </row>
    <row r="567" ht="15.75">
      <c r="F567" s="116"/>
    </row>
    <row r="568" ht="15.75">
      <c r="F568" s="116"/>
    </row>
    <row r="569" ht="15.75">
      <c r="F569" s="116"/>
    </row>
    <row r="570" ht="15.75">
      <c r="F570" s="116"/>
    </row>
    <row r="571" ht="15.75">
      <c r="F571" s="116"/>
    </row>
    <row r="572" ht="15.75">
      <c r="F572" s="116"/>
    </row>
    <row r="573" ht="15.75">
      <c r="F573" s="116"/>
    </row>
    <row r="574" ht="15.75">
      <c r="F574" s="116"/>
    </row>
    <row r="575" ht="15.75">
      <c r="F575" s="116"/>
    </row>
    <row r="576" ht="15.75">
      <c r="F576" s="116"/>
    </row>
    <row r="577" ht="15.75">
      <c r="F577" s="116"/>
    </row>
    <row r="578" ht="15.75">
      <c r="F578" s="116"/>
    </row>
    <row r="579" ht="15.75">
      <c r="F579" s="116"/>
    </row>
    <row r="580" ht="15.75">
      <c r="F580" s="116"/>
    </row>
    <row r="581" ht="15.75">
      <c r="F581" s="116"/>
    </row>
    <row r="582" ht="15.75">
      <c r="F582" s="116"/>
    </row>
    <row r="583" ht="15.75">
      <c r="F583" s="116"/>
    </row>
    <row r="584" ht="15.75">
      <c r="F584" s="116"/>
    </row>
    <row r="585" ht="15.75">
      <c r="F585" s="116"/>
    </row>
    <row r="586" ht="15.75">
      <c r="F586" s="116"/>
    </row>
    <row r="587" ht="15.75">
      <c r="F587" s="116"/>
    </row>
    <row r="588" ht="15.75">
      <c r="F588" s="116"/>
    </row>
    <row r="589" ht="15.75">
      <c r="F589" s="116"/>
    </row>
    <row r="590" ht="15.75">
      <c r="F590" s="116"/>
    </row>
    <row r="591" ht="15.75">
      <c r="F591" s="116"/>
    </row>
    <row r="592" ht="15.75">
      <c r="F592" s="116"/>
    </row>
    <row r="593" ht="15.75">
      <c r="F593" s="116"/>
    </row>
    <row r="594" ht="15.75">
      <c r="F594" s="116"/>
    </row>
    <row r="595" ht="15.75">
      <c r="F595" s="116"/>
    </row>
    <row r="596" ht="15.75">
      <c r="F596" s="116"/>
    </row>
    <row r="597" ht="15.75">
      <c r="F597" s="116"/>
    </row>
    <row r="598" ht="15.75">
      <c r="F598" s="116"/>
    </row>
    <row r="599" ht="15.75">
      <c r="F599" s="116"/>
    </row>
    <row r="600" ht="15.75">
      <c r="F600" s="116"/>
    </row>
    <row r="601" ht="15.75">
      <c r="F601" s="116"/>
    </row>
    <row r="602" ht="15.75">
      <c r="F602" s="116"/>
    </row>
    <row r="603" ht="15.75">
      <c r="F603" s="116"/>
    </row>
    <row r="604" ht="15.75">
      <c r="F604" s="116"/>
    </row>
    <row r="605" ht="15.75">
      <c r="F605" s="116"/>
    </row>
    <row r="606" ht="15.75">
      <c r="F606" s="116"/>
    </row>
    <row r="607" ht="15.75">
      <c r="F607" s="116"/>
    </row>
    <row r="608" ht="15.75">
      <c r="F608" s="116"/>
    </row>
    <row r="609" ht="15.75">
      <c r="F609" s="116"/>
    </row>
    <row r="610" ht="15.75">
      <c r="F610" s="116"/>
    </row>
    <row r="611" ht="15.75">
      <c r="F611" s="116"/>
    </row>
    <row r="612" ht="15.75">
      <c r="F612" s="116"/>
    </row>
    <row r="613" ht="15.75">
      <c r="F613" s="116"/>
    </row>
    <row r="614" ht="15.75">
      <c r="F614" s="116"/>
    </row>
    <row r="615" ht="15.75">
      <c r="F615" s="116"/>
    </row>
    <row r="616" ht="15.75">
      <c r="F616" s="116"/>
    </row>
    <row r="617" ht="15.75">
      <c r="F617" s="116"/>
    </row>
    <row r="618" ht="15.75">
      <c r="F618" s="116"/>
    </row>
    <row r="619" ht="15.75">
      <c r="F619" s="116"/>
    </row>
    <row r="620" ht="15.75">
      <c r="F620" s="116"/>
    </row>
    <row r="621" ht="15.75">
      <c r="F621" s="116"/>
    </row>
    <row r="622" ht="15.75">
      <c r="F622" s="116"/>
    </row>
    <row r="623" ht="15.75">
      <c r="F623" s="116"/>
    </row>
    <row r="624" ht="15.75">
      <c r="F624" s="116"/>
    </row>
    <row r="625" ht="15.75">
      <c r="F625" s="116"/>
    </row>
    <row r="626" ht="15.75">
      <c r="F626" s="116"/>
    </row>
    <row r="627" ht="15.75">
      <c r="F627" s="116"/>
    </row>
    <row r="628" ht="15.75">
      <c r="F628" s="116"/>
    </row>
    <row r="629" ht="15.75">
      <c r="F629" s="116"/>
    </row>
    <row r="630" ht="15.75">
      <c r="F630" s="116"/>
    </row>
    <row r="631" ht="15.75">
      <c r="F631" s="116"/>
    </row>
  </sheetData>
  <sheetProtection/>
  <mergeCells count="5">
    <mergeCell ref="A96:B96"/>
    <mergeCell ref="A4:G4"/>
    <mergeCell ref="A5:G5"/>
    <mergeCell ref="F6:G6"/>
    <mergeCell ref="A7:G7"/>
  </mergeCells>
  <printOptions horizontalCentered="1"/>
  <pageMargins left="1.1811023622047245" right="0.1968503937007874" top="0.1968503937007874" bottom="0.1968503937007874" header="0" footer="0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BreakPreview" zoomScale="80" zoomScaleNormal="80" zoomScaleSheetLayoutView="80" zoomScalePageLayoutView="0" workbookViewId="0" topLeftCell="A43">
      <selection activeCell="A36" sqref="A36:IV36"/>
    </sheetView>
  </sheetViews>
  <sheetFormatPr defaultColWidth="9.00390625" defaultRowHeight="12.75"/>
  <cols>
    <col min="1" max="1" width="14.625" style="78" customWidth="1"/>
    <col min="2" max="2" width="60.75390625" style="4" customWidth="1"/>
    <col min="3" max="3" width="17.75390625" style="4" customWidth="1"/>
    <col min="4" max="4" width="18.625" style="4" customWidth="1"/>
    <col min="5" max="5" width="16.375" style="4" customWidth="1"/>
    <col min="6" max="6" width="15.25390625" style="4" customWidth="1"/>
    <col min="7" max="7" width="17.125" style="4" customWidth="1"/>
    <col min="8" max="8" width="17.375" style="4" customWidth="1"/>
    <col min="9" max="9" width="15.25390625" style="4" customWidth="1"/>
    <col min="10" max="10" width="15.75390625" style="4" customWidth="1"/>
    <col min="11" max="16384" width="9.125" style="4" customWidth="1"/>
  </cols>
  <sheetData>
    <row r="1" spans="1:7" ht="21.75" customHeight="1">
      <c r="A1" s="156" t="s">
        <v>12</v>
      </c>
      <c r="B1" s="157"/>
      <c r="C1" s="157"/>
      <c r="D1" s="157"/>
      <c r="E1" s="157"/>
      <c r="F1" s="157"/>
      <c r="G1" s="158"/>
    </row>
    <row r="2" spans="1:8" s="25" customFormat="1" ht="78.75">
      <c r="A2" s="60" t="s">
        <v>91</v>
      </c>
      <c r="B2" s="7" t="s">
        <v>0</v>
      </c>
      <c r="C2" s="7" t="s">
        <v>246</v>
      </c>
      <c r="D2" s="6" t="s">
        <v>318</v>
      </c>
      <c r="E2" s="6" t="s">
        <v>319</v>
      </c>
      <c r="F2" s="7" t="s">
        <v>322</v>
      </c>
      <c r="G2" s="7" t="s">
        <v>321</v>
      </c>
      <c r="H2" s="8" t="s">
        <v>15</v>
      </c>
    </row>
    <row r="3" spans="1:8" s="22" customFormat="1" ht="15.75">
      <c r="A3" s="72" t="s">
        <v>169</v>
      </c>
      <c r="B3" s="23" t="s">
        <v>2</v>
      </c>
      <c r="C3" s="24">
        <f>C4</f>
        <v>225796</v>
      </c>
      <c r="D3" s="24">
        <f>D4</f>
        <v>223330</v>
      </c>
      <c r="E3" s="24">
        <f>E4</f>
        <v>149255.99</v>
      </c>
      <c r="F3" s="33">
        <f>D3/C3*100</f>
        <v>98.90786373540719</v>
      </c>
      <c r="G3" s="14">
        <f>D3-E3</f>
        <v>74074.01000000001</v>
      </c>
      <c r="H3" s="34">
        <f>C3-D3</f>
        <v>2466</v>
      </c>
    </row>
    <row r="4" spans="1:8" ht="31.5">
      <c r="A4" s="71" t="s">
        <v>108</v>
      </c>
      <c r="B4" s="62" t="s">
        <v>92</v>
      </c>
      <c r="C4" s="11">
        <v>225796</v>
      </c>
      <c r="D4" s="11">
        <v>223330</v>
      </c>
      <c r="E4" s="11">
        <v>149255.99</v>
      </c>
      <c r="F4" s="12">
        <f aca="true" t="shared" si="0" ref="F4:F41">D4/C4*100</f>
        <v>98.90786373540719</v>
      </c>
      <c r="G4" s="13">
        <f aca="true" t="shared" si="1" ref="G4:G36">D4-E4</f>
        <v>74074.01000000001</v>
      </c>
      <c r="H4" s="17">
        <f aca="true" t="shared" si="2" ref="H4:H44">C4-D4</f>
        <v>2466</v>
      </c>
    </row>
    <row r="5" spans="1:8" s="22" customFormat="1" ht="15.75">
      <c r="A5" s="72" t="s">
        <v>170</v>
      </c>
      <c r="B5" s="18" t="s">
        <v>3</v>
      </c>
      <c r="C5" s="14">
        <f>SUM(C6:C14)</f>
        <v>18157475.96</v>
      </c>
      <c r="D5" s="14">
        <f>SUM(D6:D14)</f>
        <v>11181978.44</v>
      </c>
      <c r="E5" s="14">
        <f>SUM(E6:E14)</f>
        <v>19613019.07</v>
      </c>
      <c r="F5" s="33">
        <f t="shared" si="0"/>
        <v>61.583330550090395</v>
      </c>
      <c r="G5" s="14">
        <f t="shared" si="1"/>
        <v>-8431040.63</v>
      </c>
      <c r="H5" s="34">
        <f t="shared" si="2"/>
        <v>6975497.520000001</v>
      </c>
    </row>
    <row r="6" spans="1:10" ht="15.75">
      <c r="A6" s="71">
        <v>1010</v>
      </c>
      <c r="B6" s="62" t="s">
        <v>114</v>
      </c>
      <c r="C6" s="15">
        <v>4467521.44</v>
      </c>
      <c r="D6" s="15">
        <v>2012983.11</v>
      </c>
      <c r="E6" s="15">
        <v>4073369.24</v>
      </c>
      <c r="F6" s="12">
        <f t="shared" si="0"/>
        <v>45.058163391824706</v>
      </c>
      <c r="G6" s="13">
        <f t="shared" si="1"/>
        <v>-2060386.1300000001</v>
      </c>
      <c r="H6" s="17">
        <f t="shared" si="2"/>
        <v>2454538.33</v>
      </c>
      <c r="I6" s="28"/>
      <c r="J6" s="28"/>
    </row>
    <row r="7" spans="1:8" ht="60.75" customHeight="1">
      <c r="A7" s="71">
        <v>1020</v>
      </c>
      <c r="B7" s="95" t="s">
        <v>256</v>
      </c>
      <c r="C7" s="15">
        <v>12298627.8</v>
      </c>
      <c r="D7" s="15">
        <v>8677931.24</v>
      </c>
      <c r="E7" s="15">
        <v>13381518.24</v>
      </c>
      <c r="F7" s="12">
        <f t="shared" si="0"/>
        <v>70.56015826416017</v>
      </c>
      <c r="G7" s="13">
        <f>D7-E7</f>
        <v>-4703587</v>
      </c>
      <c r="H7" s="17">
        <f t="shared" si="2"/>
        <v>3620696.5600000005</v>
      </c>
    </row>
    <row r="8" spans="1:8" ht="31.5">
      <c r="A8" s="71" t="s">
        <v>224</v>
      </c>
      <c r="B8" s="62" t="s">
        <v>93</v>
      </c>
      <c r="C8" s="15"/>
      <c r="D8" s="15"/>
      <c r="E8" s="15">
        <v>29839.82</v>
      </c>
      <c r="F8" s="12" t="e">
        <f t="shared" si="0"/>
        <v>#DIV/0!</v>
      </c>
      <c r="G8" s="13">
        <f t="shared" si="1"/>
        <v>-29839.82</v>
      </c>
      <c r="H8" s="17">
        <f t="shared" si="2"/>
        <v>0</v>
      </c>
    </row>
    <row r="9" spans="1:8" ht="61.5" customHeight="1">
      <c r="A9" s="71">
        <v>1070</v>
      </c>
      <c r="B9" s="95" t="s">
        <v>257</v>
      </c>
      <c r="C9" s="15">
        <v>29942.5</v>
      </c>
      <c r="D9" s="15">
        <v>29942.5</v>
      </c>
      <c r="E9" s="15">
        <v>447371.22</v>
      </c>
      <c r="F9" s="12">
        <f>D9/C9*100</f>
        <v>100</v>
      </c>
      <c r="G9" s="13">
        <f>D9-E9</f>
        <v>-417428.72</v>
      </c>
      <c r="H9" s="17">
        <f>C9-D9</f>
        <v>0</v>
      </c>
    </row>
    <row r="10" spans="1:8" ht="32.25" customHeight="1">
      <c r="A10" s="71">
        <v>1090</v>
      </c>
      <c r="B10" s="62" t="s">
        <v>94</v>
      </c>
      <c r="C10" s="15">
        <v>17450</v>
      </c>
      <c r="D10" s="15">
        <v>17450</v>
      </c>
      <c r="E10" s="15">
        <v>589674.44</v>
      </c>
      <c r="F10" s="12">
        <f>D10/C10*100</f>
        <v>100</v>
      </c>
      <c r="G10" s="13">
        <f>D10-E10</f>
        <v>-572224.44</v>
      </c>
      <c r="H10" s="17">
        <f>C10-D10</f>
        <v>0</v>
      </c>
    </row>
    <row r="11" spans="1:8" ht="21.75" customHeight="1">
      <c r="A11" s="71" t="s">
        <v>111</v>
      </c>
      <c r="B11" s="95" t="s">
        <v>258</v>
      </c>
      <c r="C11" s="15">
        <v>1171751.9</v>
      </c>
      <c r="D11" s="15">
        <v>271489.27</v>
      </c>
      <c r="E11" s="15">
        <v>741352.93</v>
      </c>
      <c r="F11" s="12">
        <f t="shared" si="0"/>
        <v>23.169518223098255</v>
      </c>
      <c r="G11" s="13">
        <f t="shared" si="1"/>
        <v>-469863.66000000003</v>
      </c>
      <c r="H11" s="17">
        <f t="shared" si="2"/>
        <v>900262.6299999999</v>
      </c>
    </row>
    <row r="12" spans="1:8" ht="21.75" customHeight="1">
      <c r="A12" s="71" t="s">
        <v>115</v>
      </c>
      <c r="B12" s="94" t="s">
        <v>247</v>
      </c>
      <c r="C12" s="15">
        <v>4292</v>
      </c>
      <c r="D12" s="15">
        <v>4292</v>
      </c>
      <c r="E12" s="15">
        <v>136931</v>
      </c>
      <c r="F12" s="12">
        <f t="shared" si="0"/>
        <v>100</v>
      </c>
      <c r="G12" s="13">
        <f t="shared" si="1"/>
        <v>-132639</v>
      </c>
      <c r="H12" s="17">
        <f t="shared" si="2"/>
        <v>0</v>
      </c>
    </row>
    <row r="13" spans="1:8" ht="18" customHeight="1">
      <c r="A13" s="71" t="s">
        <v>117</v>
      </c>
      <c r="B13" s="61" t="s">
        <v>118</v>
      </c>
      <c r="C13" s="15">
        <v>27501</v>
      </c>
      <c r="D13" s="15">
        <v>27501</v>
      </c>
      <c r="E13" s="15">
        <v>112580.65</v>
      </c>
      <c r="F13" s="12">
        <v>0</v>
      </c>
      <c r="G13" s="13">
        <f t="shared" si="1"/>
        <v>-85079.65</v>
      </c>
      <c r="H13" s="17">
        <f t="shared" si="2"/>
        <v>0</v>
      </c>
    </row>
    <row r="14" spans="1:8" ht="18" customHeight="1">
      <c r="A14" s="71" t="s">
        <v>244</v>
      </c>
      <c r="B14" s="61" t="s">
        <v>248</v>
      </c>
      <c r="C14" s="15">
        <v>140389.32</v>
      </c>
      <c r="D14" s="15">
        <v>140389.32</v>
      </c>
      <c r="E14" s="15">
        <v>100381.53</v>
      </c>
      <c r="F14" s="12">
        <v>0</v>
      </c>
      <c r="G14" s="13">
        <f t="shared" si="1"/>
        <v>40007.79000000001</v>
      </c>
      <c r="H14" s="17">
        <f t="shared" si="2"/>
        <v>0</v>
      </c>
    </row>
    <row r="15" spans="1:8" ht="15.75">
      <c r="A15" s="72">
        <v>2000</v>
      </c>
      <c r="B15" s="10" t="s">
        <v>84</v>
      </c>
      <c r="C15" s="14">
        <f>C16</f>
        <v>5936500</v>
      </c>
      <c r="D15" s="14">
        <f>D16</f>
        <v>5868676</v>
      </c>
      <c r="E15" s="14">
        <f>E16</f>
        <v>2963334.56</v>
      </c>
      <c r="F15" s="33">
        <f>D15/C15*100</f>
        <v>98.85750863303294</v>
      </c>
      <c r="G15" s="14">
        <f>D15-E15</f>
        <v>2905341.44</v>
      </c>
      <c r="H15" s="83">
        <f>C15-D15</f>
        <v>67824</v>
      </c>
    </row>
    <row r="16" spans="1:8" ht="47.25">
      <c r="A16" s="68" t="s">
        <v>110</v>
      </c>
      <c r="B16" s="61" t="s">
        <v>119</v>
      </c>
      <c r="C16" s="11">
        <v>5936500</v>
      </c>
      <c r="D16" s="36">
        <v>5868676</v>
      </c>
      <c r="E16" s="36">
        <v>2963334.56</v>
      </c>
      <c r="F16" s="12">
        <f>D16/C16*100</f>
        <v>98.85750863303294</v>
      </c>
      <c r="G16" s="13">
        <f>D16-E16</f>
        <v>2905341.44</v>
      </c>
      <c r="H16" s="83">
        <f>C16-D16</f>
        <v>67824</v>
      </c>
    </row>
    <row r="17" spans="1:8" s="22" customFormat="1" ht="15.75">
      <c r="A17" s="72" t="s">
        <v>171</v>
      </c>
      <c r="B17" s="18" t="s">
        <v>4</v>
      </c>
      <c r="C17" s="14">
        <f>SUM(C18:C23)</f>
        <v>66141.43</v>
      </c>
      <c r="D17" s="14">
        <f>SUM(D18:D23)</f>
        <v>55266</v>
      </c>
      <c r="E17" s="14">
        <f>SUM(E18:E23)</f>
        <v>5613181.25</v>
      </c>
      <c r="F17" s="33">
        <f t="shared" si="0"/>
        <v>83.55731044823193</v>
      </c>
      <c r="G17" s="14">
        <f t="shared" si="1"/>
        <v>-5557915.25</v>
      </c>
      <c r="H17" s="34">
        <f t="shared" si="2"/>
        <v>10875.429999999993</v>
      </c>
    </row>
    <row r="18" spans="1:8" ht="47.25">
      <c r="A18" s="68" t="s">
        <v>120</v>
      </c>
      <c r="B18" s="67" t="s">
        <v>128</v>
      </c>
      <c r="C18" s="11">
        <v>23141.43</v>
      </c>
      <c r="D18" s="11">
        <v>22728</v>
      </c>
      <c r="E18" s="11">
        <v>21612.72</v>
      </c>
      <c r="F18" s="12">
        <f t="shared" si="0"/>
        <v>98.21346390434817</v>
      </c>
      <c r="G18" s="13">
        <f t="shared" si="1"/>
        <v>1115.2799999999988</v>
      </c>
      <c r="H18" s="17">
        <f t="shared" si="2"/>
        <v>413.4300000000003</v>
      </c>
    </row>
    <row r="19" spans="1:8" ht="15.75">
      <c r="A19" s="68" t="s">
        <v>122</v>
      </c>
      <c r="B19" s="67" t="s">
        <v>231</v>
      </c>
      <c r="C19" s="11">
        <v>35800</v>
      </c>
      <c r="D19" s="11">
        <v>25338</v>
      </c>
      <c r="E19" s="11">
        <v>1121133.58</v>
      </c>
      <c r="F19" s="12">
        <f t="shared" si="0"/>
        <v>70.77653631284916</v>
      </c>
      <c r="G19" s="13">
        <f t="shared" si="1"/>
        <v>-1095795.58</v>
      </c>
      <c r="H19" s="17">
        <f t="shared" si="2"/>
        <v>10462</v>
      </c>
    </row>
    <row r="20" spans="1:8" ht="38.25">
      <c r="A20" s="68" t="s">
        <v>123</v>
      </c>
      <c r="B20" s="121" t="s">
        <v>100</v>
      </c>
      <c r="C20" s="11"/>
      <c r="D20" s="11"/>
      <c r="E20" s="11">
        <v>984387.95</v>
      </c>
      <c r="F20" s="12"/>
      <c r="G20" s="13"/>
      <c r="H20" s="17"/>
    </row>
    <row r="21" spans="1:8" ht="51">
      <c r="A21" s="68" t="s">
        <v>303</v>
      </c>
      <c r="B21" s="121" t="s">
        <v>304</v>
      </c>
      <c r="C21" s="11"/>
      <c r="D21" s="11"/>
      <c r="E21" s="11">
        <v>2033041</v>
      </c>
      <c r="F21" s="12"/>
      <c r="G21" s="13"/>
      <c r="H21" s="17"/>
    </row>
    <row r="22" spans="1:8" ht="63.75">
      <c r="A22" s="68" t="s">
        <v>305</v>
      </c>
      <c r="B22" s="121" t="s">
        <v>306</v>
      </c>
      <c r="C22" s="11"/>
      <c r="D22" s="11"/>
      <c r="E22" s="11">
        <v>1436226</v>
      </c>
      <c r="F22" s="12"/>
      <c r="G22" s="13"/>
      <c r="H22" s="17"/>
    </row>
    <row r="23" spans="1:8" ht="31.5">
      <c r="A23" s="68" t="s">
        <v>127</v>
      </c>
      <c r="B23" s="67" t="s">
        <v>232</v>
      </c>
      <c r="C23" s="11">
        <v>7200</v>
      </c>
      <c r="D23" s="11">
        <v>7200</v>
      </c>
      <c r="E23" s="11">
        <v>16780</v>
      </c>
      <c r="F23" s="12">
        <f t="shared" si="0"/>
        <v>100</v>
      </c>
      <c r="G23" s="13">
        <f t="shared" si="1"/>
        <v>-9580</v>
      </c>
      <c r="H23" s="17">
        <f t="shared" si="2"/>
        <v>0</v>
      </c>
    </row>
    <row r="24" spans="1:8" s="22" customFormat="1" ht="15.75">
      <c r="A24" s="72">
        <v>4000</v>
      </c>
      <c r="B24" s="18" t="s">
        <v>6</v>
      </c>
      <c r="C24" s="14">
        <f>SUM(C25:C30)</f>
        <v>2147297.44</v>
      </c>
      <c r="D24" s="14">
        <f>SUM(D25:D30)</f>
        <v>1583641.8900000001</v>
      </c>
      <c r="E24" s="14">
        <f>SUM(E25:E30)</f>
        <v>4736119.779999999</v>
      </c>
      <c r="F24" s="33">
        <f t="shared" si="0"/>
        <v>73.75046700563291</v>
      </c>
      <c r="G24" s="13">
        <f t="shared" si="1"/>
        <v>-3152477.889999999</v>
      </c>
      <c r="H24" s="34">
        <f t="shared" si="2"/>
        <v>563655.5499999998</v>
      </c>
    </row>
    <row r="25" spans="1:8" ht="15.75">
      <c r="A25" s="71">
        <v>4030</v>
      </c>
      <c r="B25" s="69" t="s">
        <v>134</v>
      </c>
      <c r="C25" s="11">
        <v>75646.17</v>
      </c>
      <c r="D25" s="11">
        <v>75336.17</v>
      </c>
      <c r="E25" s="11">
        <v>66850.64</v>
      </c>
      <c r="F25" s="12">
        <f t="shared" si="0"/>
        <v>99.59019736227226</v>
      </c>
      <c r="G25" s="13">
        <f t="shared" si="1"/>
        <v>8485.529999999999</v>
      </c>
      <c r="H25" s="17">
        <f t="shared" si="2"/>
        <v>310</v>
      </c>
    </row>
    <row r="26" spans="1:8" ht="15.75">
      <c r="A26" s="71" t="s">
        <v>136</v>
      </c>
      <c r="B26" s="69" t="s">
        <v>135</v>
      </c>
      <c r="C26" s="11">
        <v>75751</v>
      </c>
      <c r="D26" s="11">
        <v>69713.1</v>
      </c>
      <c r="E26" s="11">
        <v>2490.13</v>
      </c>
      <c r="F26" s="12">
        <f t="shared" si="0"/>
        <v>92.0292801415163</v>
      </c>
      <c r="G26" s="13">
        <f t="shared" si="1"/>
        <v>67222.97</v>
      </c>
      <c r="H26" s="17">
        <f t="shared" si="2"/>
        <v>6037.899999999994</v>
      </c>
    </row>
    <row r="27" spans="1:8" ht="31.5">
      <c r="A27" s="71" t="s">
        <v>137</v>
      </c>
      <c r="B27" s="70" t="s">
        <v>140</v>
      </c>
      <c r="C27" s="11">
        <v>1909300.27</v>
      </c>
      <c r="D27" s="11">
        <v>1351997.62</v>
      </c>
      <c r="E27" s="11">
        <v>2905041.03</v>
      </c>
      <c r="F27" s="12">
        <f t="shared" si="0"/>
        <v>70.8111574299416</v>
      </c>
      <c r="G27" s="13">
        <f t="shared" si="1"/>
        <v>-1553043.4099999997</v>
      </c>
      <c r="H27" s="17">
        <f t="shared" si="2"/>
        <v>557302.6499999999</v>
      </c>
    </row>
    <row r="28" spans="1:8" ht="15.75" hidden="1">
      <c r="A28" s="68"/>
      <c r="B28" s="2"/>
      <c r="C28" s="11"/>
      <c r="D28" s="11"/>
      <c r="E28" s="11"/>
      <c r="F28" s="12" t="e">
        <f t="shared" si="0"/>
        <v>#DIV/0!</v>
      </c>
      <c r="G28" s="13">
        <f t="shared" si="1"/>
        <v>0</v>
      </c>
      <c r="H28" s="17">
        <f t="shared" si="2"/>
        <v>0</v>
      </c>
    </row>
    <row r="29" spans="1:8" ht="15.75" hidden="1">
      <c r="A29" s="68"/>
      <c r="B29" s="35"/>
      <c r="C29" s="11"/>
      <c r="D29" s="11"/>
      <c r="E29" s="11"/>
      <c r="F29" s="12" t="e">
        <f t="shared" si="0"/>
        <v>#DIV/0!</v>
      </c>
      <c r="G29" s="13">
        <f t="shared" si="1"/>
        <v>0</v>
      </c>
      <c r="H29" s="17">
        <f t="shared" si="2"/>
        <v>0</v>
      </c>
    </row>
    <row r="30" spans="1:8" ht="31.5">
      <c r="A30" s="68" t="s">
        <v>138</v>
      </c>
      <c r="B30" s="61" t="s">
        <v>249</v>
      </c>
      <c r="C30" s="11">
        <v>86600</v>
      </c>
      <c r="D30" s="11">
        <v>86595</v>
      </c>
      <c r="E30" s="11">
        <v>1761737.98</v>
      </c>
      <c r="F30" s="12">
        <f t="shared" si="0"/>
        <v>99.99422632794457</v>
      </c>
      <c r="G30" s="13">
        <f t="shared" si="1"/>
        <v>-1675142.98</v>
      </c>
      <c r="H30" s="17">
        <f t="shared" si="2"/>
        <v>5</v>
      </c>
    </row>
    <row r="31" spans="1:8" s="22" customFormat="1" ht="15.75">
      <c r="A31" s="72">
        <v>5000</v>
      </c>
      <c r="B31" s="18" t="s">
        <v>7</v>
      </c>
      <c r="C31" s="14">
        <f>C32+C33</f>
        <v>1559663.9</v>
      </c>
      <c r="D31" s="14">
        <f>D32+D33</f>
        <v>1486635.99</v>
      </c>
      <c r="E31" s="14">
        <f>E32+E33</f>
        <v>3010308.79</v>
      </c>
      <c r="F31" s="33">
        <f>D31/C31*100</f>
        <v>95.31771492563237</v>
      </c>
      <c r="G31" s="14">
        <f>D31-E31</f>
        <v>-1523672.8</v>
      </c>
      <c r="H31" s="34">
        <f>C31-D31</f>
        <v>73027.90999999992</v>
      </c>
    </row>
    <row r="32" spans="1:8" ht="31.5">
      <c r="A32" s="68">
        <v>5031</v>
      </c>
      <c r="B32" s="64" t="s">
        <v>95</v>
      </c>
      <c r="C32" s="11">
        <v>113150</v>
      </c>
      <c r="D32" s="11">
        <v>78507.09</v>
      </c>
      <c r="E32" s="11">
        <v>477745.77</v>
      </c>
      <c r="F32" s="12">
        <f t="shared" si="0"/>
        <v>69.38319929297393</v>
      </c>
      <c r="G32" s="13">
        <f t="shared" si="1"/>
        <v>-399238.68000000005</v>
      </c>
      <c r="H32" s="17">
        <f t="shared" si="2"/>
        <v>34642.91</v>
      </c>
    </row>
    <row r="33" spans="1:8" ht="15.75">
      <c r="A33" s="68">
        <v>5041</v>
      </c>
      <c r="B33" s="64" t="s">
        <v>98</v>
      </c>
      <c r="C33" s="11">
        <v>1446513.9</v>
      </c>
      <c r="D33" s="11">
        <v>1408128.9</v>
      </c>
      <c r="E33" s="11">
        <v>2532563.02</v>
      </c>
      <c r="F33" s="12">
        <f t="shared" si="0"/>
        <v>97.34637876621856</v>
      </c>
      <c r="G33" s="13">
        <f t="shared" si="1"/>
        <v>-1124434.12</v>
      </c>
      <c r="H33" s="17">
        <f t="shared" si="2"/>
        <v>38385</v>
      </c>
    </row>
    <row r="34" spans="1:8" s="22" customFormat="1" ht="15.75">
      <c r="A34" s="72" t="s">
        <v>172</v>
      </c>
      <c r="B34" s="18" t="s">
        <v>5</v>
      </c>
      <c r="C34" s="14">
        <f>SUM(C35:C40)</f>
        <v>1407529</v>
      </c>
      <c r="D34" s="14">
        <f>SUM(D35:D40)</f>
        <v>1385655.1099999999</v>
      </c>
      <c r="E34" s="14">
        <f>SUM(E35:E40)</f>
        <v>10568307.69</v>
      </c>
      <c r="F34" s="33">
        <f t="shared" si="0"/>
        <v>98.44593681551143</v>
      </c>
      <c r="G34" s="14">
        <f t="shared" si="1"/>
        <v>-9182652.58</v>
      </c>
      <c r="H34" s="34">
        <f t="shared" si="2"/>
        <v>21873.89000000013</v>
      </c>
    </row>
    <row r="35" spans="1:8" ht="16.5" customHeight="1">
      <c r="A35" s="75" t="s">
        <v>143</v>
      </c>
      <c r="B35" s="61" t="s">
        <v>146</v>
      </c>
      <c r="C35" s="11"/>
      <c r="D35" s="11"/>
      <c r="E35" s="11">
        <v>4079539.6</v>
      </c>
      <c r="F35" s="12" t="e">
        <f t="shared" si="0"/>
        <v>#DIV/0!</v>
      </c>
      <c r="G35" s="13">
        <f t="shared" si="1"/>
        <v>-4079539.6</v>
      </c>
      <c r="H35" s="17">
        <f t="shared" si="2"/>
        <v>0</v>
      </c>
    </row>
    <row r="36" spans="1:8" ht="31.5" hidden="1">
      <c r="A36" s="75" t="s">
        <v>144</v>
      </c>
      <c r="B36" s="61" t="s">
        <v>147</v>
      </c>
      <c r="C36" s="11"/>
      <c r="D36" s="11"/>
      <c r="E36" s="11"/>
      <c r="F36" s="12" t="e">
        <f t="shared" si="0"/>
        <v>#DIV/0!</v>
      </c>
      <c r="G36" s="13">
        <f t="shared" si="1"/>
        <v>0</v>
      </c>
      <c r="H36" s="17">
        <f t="shared" si="2"/>
        <v>0</v>
      </c>
    </row>
    <row r="37" spans="1:8" ht="47.25">
      <c r="A37" s="75" t="s">
        <v>221</v>
      </c>
      <c r="B37" s="61" t="s">
        <v>307</v>
      </c>
      <c r="C37" s="11"/>
      <c r="D37" s="11"/>
      <c r="E37" s="11">
        <v>149994</v>
      </c>
      <c r="F37" s="12"/>
      <c r="G37" s="13"/>
      <c r="H37" s="17"/>
    </row>
    <row r="38" spans="1:8" ht="15.75">
      <c r="A38" s="71" t="s">
        <v>145</v>
      </c>
      <c r="B38" s="65" t="s">
        <v>148</v>
      </c>
      <c r="C38" s="11">
        <v>876866</v>
      </c>
      <c r="D38" s="11">
        <v>854992.11</v>
      </c>
      <c r="E38" s="11">
        <v>681644.62</v>
      </c>
      <c r="F38" s="12">
        <f>D38/C38*100</f>
        <v>97.50544667030083</v>
      </c>
      <c r="G38" s="13">
        <f>D38-E38</f>
        <v>173347.49</v>
      </c>
      <c r="H38" s="17">
        <f t="shared" si="2"/>
        <v>21873.890000000014</v>
      </c>
    </row>
    <row r="39" spans="1:8" ht="15.75">
      <c r="A39" s="92" t="s">
        <v>225</v>
      </c>
      <c r="B39" s="93" t="s">
        <v>226</v>
      </c>
      <c r="C39" s="11"/>
      <c r="D39" s="11"/>
      <c r="E39" s="11">
        <v>4438227.47</v>
      </c>
      <c r="F39" s="12"/>
      <c r="G39" s="13"/>
      <c r="H39" s="17"/>
    </row>
    <row r="40" spans="1:8" ht="78.75">
      <c r="A40" s="92" t="s">
        <v>298</v>
      </c>
      <c r="B40" s="120" t="s">
        <v>299</v>
      </c>
      <c r="C40" s="11">
        <v>530663</v>
      </c>
      <c r="D40" s="11">
        <v>530663</v>
      </c>
      <c r="E40" s="11">
        <v>1218902</v>
      </c>
      <c r="F40" s="12">
        <f>D40/C40*100</f>
        <v>100</v>
      </c>
      <c r="G40" s="13">
        <f>D40-E40</f>
        <v>-688239</v>
      </c>
      <c r="H40" s="17">
        <f t="shared" si="2"/>
        <v>0</v>
      </c>
    </row>
    <row r="41" spans="1:8" s="22" customFormat="1" ht="15.75">
      <c r="A41" s="76" t="s">
        <v>149</v>
      </c>
      <c r="B41" s="5" t="s">
        <v>150</v>
      </c>
      <c r="C41" s="14">
        <f>SUM(C42:C57)</f>
        <v>57977843.46</v>
      </c>
      <c r="D41" s="14">
        <f>SUM(D42:D57)</f>
        <v>28518437.66</v>
      </c>
      <c r="E41" s="14">
        <f>SUM(E42:E57)</f>
        <v>29427073.640000004</v>
      </c>
      <c r="F41" s="33">
        <f t="shared" si="0"/>
        <v>49.18851057244895</v>
      </c>
      <c r="G41" s="14">
        <f>G43</f>
        <v>1208562.42</v>
      </c>
      <c r="H41" s="14">
        <f>H43</f>
        <v>25793085.619999997</v>
      </c>
    </row>
    <row r="42" spans="1:8" s="22" customFormat="1" ht="15.75">
      <c r="A42" s="74" t="s">
        <v>151</v>
      </c>
      <c r="B42" s="2" t="s">
        <v>154</v>
      </c>
      <c r="C42" s="36">
        <v>98900</v>
      </c>
      <c r="D42" s="36">
        <v>76867.43</v>
      </c>
      <c r="E42" s="36"/>
      <c r="F42" s="12">
        <f>D42/C42*100</f>
        <v>77.72237613751263</v>
      </c>
      <c r="G42" s="13">
        <f>D42-E42</f>
        <v>76867.43</v>
      </c>
      <c r="H42" s="17">
        <f t="shared" si="2"/>
        <v>22032.570000000007</v>
      </c>
    </row>
    <row r="43" spans="1:8" s="22" customFormat="1" ht="15.75">
      <c r="A43" s="74" t="s">
        <v>174</v>
      </c>
      <c r="B43" s="2" t="s">
        <v>178</v>
      </c>
      <c r="C43" s="36">
        <v>27056648.04</v>
      </c>
      <c r="D43" s="36">
        <v>1263562.42</v>
      </c>
      <c r="E43" s="36">
        <v>55000</v>
      </c>
      <c r="F43" s="12">
        <f>D43/C43*100</f>
        <v>4.670062670482962</v>
      </c>
      <c r="G43" s="13">
        <f aca="true" t="shared" si="3" ref="G43:G57">D43-E43</f>
        <v>1208562.42</v>
      </c>
      <c r="H43" s="17">
        <f t="shared" si="2"/>
        <v>25793085.619999997</v>
      </c>
    </row>
    <row r="44" spans="1:8" s="22" customFormat="1" ht="15.75">
      <c r="A44" s="74" t="s">
        <v>252</v>
      </c>
      <c r="B44" s="2" t="s">
        <v>227</v>
      </c>
      <c r="C44" s="36">
        <v>9067104.01</v>
      </c>
      <c r="D44" s="36">
        <v>6864480.24</v>
      </c>
      <c r="E44" s="36">
        <v>702249.26</v>
      </c>
      <c r="F44" s="12">
        <f>D44/C44*100</f>
        <v>75.70752725930184</v>
      </c>
      <c r="G44" s="13">
        <f t="shared" si="3"/>
        <v>6162230.98</v>
      </c>
      <c r="H44" s="17">
        <f t="shared" si="2"/>
        <v>2202623.7699999996</v>
      </c>
    </row>
    <row r="45" spans="1:8" s="22" customFormat="1" ht="15.75">
      <c r="A45" s="74" t="s">
        <v>261</v>
      </c>
      <c r="B45" s="2" t="s">
        <v>262</v>
      </c>
      <c r="C45" s="36"/>
      <c r="D45" s="36"/>
      <c r="E45" s="36">
        <v>245486.8</v>
      </c>
      <c r="F45" s="12"/>
      <c r="G45" s="13">
        <f t="shared" si="3"/>
        <v>-245486.8</v>
      </c>
      <c r="H45" s="17"/>
    </row>
    <row r="46" spans="1:8" s="22" customFormat="1" ht="15.75">
      <c r="A46" s="74" t="s">
        <v>250</v>
      </c>
      <c r="B46" s="2" t="s">
        <v>251</v>
      </c>
      <c r="C46" s="36">
        <v>551234</v>
      </c>
      <c r="D46" s="36">
        <v>417172.65</v>
      </c>
      <c r="F46" s="12">
        <f aca="true" t="shared" si="4" ref="F46:F64">D46/C46*100</f>
        <v>75.67977483246679</v>
      </c>
      <c r="G46" s="13">
        <f t="shared" si="3"/>
        <v>417172.65</v>
      </c>
      <c r="H46" s="17">
        <f aca="true" t="shared" si="5" ref="H46:H64">C46-D46</f>
        <v>134061.34999999998</v>
      </c>
    </row>
    <row r="47" spans="1:8" s="22" customFormat="1" ht="31.5" hidden="1">
      <c r="A47" s="74" t="s">
        <v>175</v>
      </c>
      <c r="B47" s="2" t="s">
        <v>179</v>
      </c>
      <c r="C47" s="36"/>
      <c r="D47" s="36"/>
      <c r="F47" s="12" t="e">
        <f t="shared" si="4"/>
        <v>#DIV/0!</v>
      </c>
      <c r="G47" s="13">
        <f t="shared" si="3"/>
        <v>0</v>
      </c>
      <c r="H47" s="17">
        <f t="shared" si="5"/>
        <v>0</v>
      </c>
    </row>
    <row r="48" spans="1:8" s="22" customFormat="1" ht="15.75">
      <c r="A48" s="74" t="s">
        <v>253</v>
      </c>
      <c r="B48" s="2" t="s">
        <v>254</v>
      </c>
      <c r="C48" s="36">
        <v>399601</v>
      </c>
      <c r="D48" s="36">
        <v>0</v>
      </c>
      <c r="E48" s="36"/>
      <c r="F48" s="12">
        <f t="shared" si="4"/>
        <v>0</v>
      </c>
      <c r="G48" s="13">
        <f t="shared" si="3"/>
        <v>0</v>
      </c>
      <c r="H48" s="17">
        <f t="shared" si="5"/>
        <v>399601</v>
      </c>
    </row>
    <row r="49" spans="1:8" s="22" customFormat="1" ht="31.5">
      <c r="A49" s="74" t="s">
        <v>175</v>
      </c>
      <c r="B49" s="2" t="s">
        <v>179</v>
      </c>
      <c r="C49" s="36">
        <v>890000</v>
      </c>
      <c r="D49" s="36">
        <v>803458.05</v>
      </c>
      <c r="E49" s="36"/>
      <c r="F49" s="12">
        <f t="shared" si="4"/>
        <v>90.27618539325843</v>
      </c>
      <c r="G49" s="13">
        <f t="shared" si="3"/>
        <v>803458.05</v>
      </c>
      <c r="H49" s="17">
        <f t="shared" si="5"/>
        <v>86541.94999999995</v>
      </c>
    </row>
    <row r="50" spans="1:8" s="22" customFormat="1" ht="15.75">
      <c r="A50" s="74" t="s">
        <v>176</v>
      </c>
      <c r="B50" s="2" t="s">
        <v>255</v>
      </c>
      <c r="C50" s="36">
        <v>11393400</v>
      </c>
      <c r="D50" s="36">
        <v>11288063.84</v>
      </c>
      <c r="E50" s="36">
        <v>12196344.03</v>
      </c>
      <c r="F50" s="12">
        <f t="shared" si="4"/>
        <v>99.075463338424</v>
      </c>
      <c r="G50" s="13">
        <f t="shared" si="3"/>
        <v>-908280.1899999995</v>
      </c>
      <c r="H50" s="17">
        <f t="shared" si="5"/>
        <v>105336.16000000015</v>
      </c>
    </row>
    <row r="51" spans="1:8" s="22" customFormat="1" ht="31.5">
      <c r="A51" s="74" t="s">
        <v>177</v>
      </c>
      <c r="B51" s="2" t="s">
        <v>180</v>
      </c>
      <c r="C51" s="36">
        <v>181000</v>
      </c>
      <c r="D51" s="36">
        <v>180255.6</v>
      </c>
      <c r="E51" s="36"/>
      <c r="F51" s="12">
        <f t="shared" si="4"/>
        <v>99.58872928176797</v>
      </c>
      <c r="G51" s="13">
        <f t="shared" si="3"/>
        <v>180255.6</v>
      </c>
      <c r="H51" s="17">
        <f t="shared" si="5"/>
        <v>744.3999999999942</v>
      </c>
    </row>
    <row r="52" spans="1:8" s="22" customFormat="1" ht="15.75">
      <c r="A52" s="74" t="s">
        <v>323</v>
      </c>
      <c r="B52" s="2" t="s">
        <v>324</v>
      </c>
      <c r="C52" s="36"/>
      <c r="D52" s="36"/>
      <c r="E52" s="36">
        <v>2986624.6</v>
      </c>
      <c r="F52" s="12" t="e">
        <f t="shared" si="4"/>
        <v>#DIV/0!</v>
      </c>
      <c r="G52" s="13">
        <f t="shared" si="3"/>
        <v>-2986624.6</v>
      </c>
      <c r="H52" s="17">
        <f t="shared" si="5"/>
        <v>0</v>
      </c>
    </row>
    <row r="53" spans="1:8" s="22" customFormat="1" ht="31.5">
      <c r="A53" s="74" t="s">
        <v>228</v>
      </c>
      <c r="B53" s="2" t="s">
        <v>300</v>
      </c>
      <c r="C53" s="36">
        <v>903000</v>
      </c>
      <c r="D53" s="36">
        <v>620465</v>
      </c>
      <c r="E53" s="36">
        <v>822193.7</v>
      </c>
      <c r="F53" s="12">
        <f t="shared" si="4"/>
        <v>68.71151716500555</v>
      </c>
      <c r="G53" s="13">
        <f t="shared" si="3"/>
        <v>-201728.69999999995</v>
      </c>
      <c r="H53" s="17">
        <f t="shared" si="5"/>
        <v>282535</v>
      </c>
    </row>
    <row r="54" spans="1:8" s="22" customFormat="1" ht="31.5">
      <c r="A54" s="74" t="s">
        <v>152</v>
      </c>
      <c r="B54" s="61" t="s">
        <v>155</v>
      </c>
      <c r="C54" s="36">
        <v>3866673.71</v>
      </c>
      <c r="D54" s="36">
        <v>3656352.01</v>
      </c>
      <c r="E54" s="36">
        <v>8333114.3</v>
      </c>
      <c r="F54" s="12">
        <f t="shared" si="4"/>
        <v>94.56065559770234</v>
      </c>
      <c r="G54" s="13">
        <f t="shared" si="3"/>
        <v>-4676762.29</v>
      </c>
      <c r="H54" s="17">
        <f t="shared" si="5"/>
        <v>210321.7000000002</v>
      </c>
    </row>
    <row r="55" spans="1:8" s="22" customFormat="1" ht="31.5">
      <c r="A55" s="74" t="s">
        <v>301</v>
      </c>
      <c r="B55" s="62" t="s">
        <v>302</v>
      </c>
      <c r="C55" s="36">
        <v>20000</v>
      </c>
      <c r="D55" s="36">
        <v>8000</v>
      </c>
      <c r="E55" s="36"/>
      <c r="F55" s="12">
        <f t="shared" si="4"/>
        <v>40</v>
      </c>
      <c r="G55" s="13">
        <f t="shared" si="3"/>
        <v>8000</v>
      </c>
      <c r="H55" s="17">
        <f t="shared" si="5"/>
        <v>12000</v>
      </c>
    </row>
    <row r="56" spans="1:8" s="22" customFormat="1" ht="15.75">
      <c r="A56" s="74" t="s">
        <v>229</v>
      </c>
      <c r="B56" s="61" t="s">
        <v>230</v>
      </c>
      <c r="C56" s="36">
        <v>3230282.7</v>
      </c>
      <c r="D56" s="36">
        <v>3226782.7</v>
      </c>
      <c r="E56" s="36">
        <v>3774387.28</v>
      </c>
      <c r="F56" s="12">
        <f t="shared" si="4"/>
        <v>99.8916503499833</v>
      </c>
      <c r="G56" s="13">
        <f t="shared" si="3"/>
        <v>-547604.5799999996</v>
      </c>
      <c r="H56" s="17">
        <f t="shared" si="5"/>
        <v>3500</v>
      </c>
    </row>
    <row r="57" spans="1:8" ht="94.5">
      <c r="A57" s="68" t="s">
        <v>173</v>
      </c>
      <c r="B57" s="61" t="s">
        <v>181</v>
      </c>
      <c r="C57" s="36">
        <v>320000</v>
      </c>
      <c r="D57" s="36">
        <v>112977.72</v>
      </c>
      <c r="E57" s="36">
        <v>311673.67</v>
      </c>
      <c r="F57" s="12">
        <f t="shared" si="4"/>
        <v>35.3055375</v>
      </c>
      <c r="G57" s="13">
        <f t="shared" si="3"/>
        <v>-198695.94999999998</v>
      </c>
      <c r="H57" s="17">
        <f t="shared" si="5"/>
        <v>207022.28</v>
      </c>
    </row>
    <row r="58" spans="1:8" s="22" customFormat="1" ht="15.75">
      <c r="A58" s="76">
        <v>8000</v>
      </c>
      <c r="B58" s="5" t="s">
        <v>157</v>
      </c>
      <c r="C58" s="14">
        <f>C59+C60</f>
        <v>91500</v>
      </c>
      <c r="D58" s="14">
        <f>D59+D60</f>
        <v>86568.96</v>
      </c>
      <c r="E58" s="14">
        <f>E59+E60</f>
        <v>333553.89</v>
      </c>
      <c r="F58" s="12">
        <f t="shared" si="4"/>
        <v>94.61088524590164</v>
      </c>
      <c r="G58" s="13">
        <f aca="true" t="shared" si="6" ref="G58:G64">D58-E58</f>
        <v>-246984.93</v>
      </c>
      <c r="H58" s="17">
        <f t="shared" si="5"/>
        <v>4931.039999999994</v>
      </c>
    </row>
    <row r="59" spans="1:8" s="126" customFormat="1" ht="31.5">
      <c r="A59" s="128" t="s">
        <v>325</v>
      </c>
      <c r="B59" s="129" t="s">
        <v>326</v>
      </c>
      <c r="C59" s="125"/>
      <c r="D59" s="125"/>
      <c r="E59" s="125">
        <v>198996</v>
      </c>
      <c r="F59" s="12" t="e">
        <f t="shared" si="4"/>
        <v>#DIV/0!</v>
      </c>
      <c r="G59" s="13">
        <f t="shared" si="6"/>
        <v>-198996</v>
      </c>
      <c r="H59" s="17">
        <f t="shared" si="5"/>
        <v>0</v>
      </c>
    </row>
    <row r="60" spans="1:8" ht="15.75">
      <c r="A60" s="71" t="s">
        <v>182</v>
      </c>
      <c r="B60" s="2" t="s">
        <v>183</v>
      </c>
      <c r="C60" s="11">
        <v>91500</v>
      </c>
      <c r="D60" s="11">
        <v>86568.96</v>
      </c>
      <c r="E60" s="11">
        <v>134557.89</v>
      </c>
      <c r="F60" s="12">
        <f t="shared" si="4"/>
        <v>94.61088524590164</v>
      </c>
      <c r="G60" s="13">
        <f t="shared" si="6"/>
        <v>-47988.93000000001</v>
      </c>
      <c r="H60" s="17">
        <f t="shared" si="5"/>
        <v>4931.039999999994</v>
      </c>
    </row>
    <row r="61" spans="1:8" s="22" customFormat="1" ht="15.75">
      <c r="A61" s="73">
        <v>9000</v>
      </c>
      <c r="B61" s="18" t="s">
        <v>164</v>
      </c>
      <c r="C61" s="14">
        <f>C62+C64+C63</f>
        <v>1470100</v>
      </c>
      <c r="D61" s="14">
        <f>D62+D64+D63</f>
        <v>1275867</v>
      </c>
      <c r="E61" s="14">
        <f>E62+E64+E63</f>
        <v>300000</v>
      </c>
      <c r="F61" s="12">
        <f t="shared" si="4"/>
        <v>86.78776953948712</v>
      </c>
      <c r="G61" s="13">
        <f t="shared" si="6"/>
        <v>975867</v>
      </c>
      <c r="H61" s="17">
        <f t="shared" si="5"/>
        <v>194233</v>
      </c>
    </row>
    <row r="62" spans="1:8" s="126" customFormat="1" ht="47.25">
      <c r="A62" s="127" t="s">
        <v>163</v>
      </c>
      <c r="B62" s="62" t="s">
        <v>320</v>
      </c>
      <c r="C62" s="125">
        <v>950100</v>
      </c>
      <c r="D62" s="125">
        <v>756867</v>
      </c>
      <c r="E62" s="124"/>
      <c r="F62" s="12">
        <f t="shared" si="4"/>
        <v>79.66182507104516</v>
      </c>
      <c r="G62" s="13">
        <f t="shared" si="6"/>
        <v>756867</v>
      </c>
      <c r="H62" s="17">
        <f t="shared" si="5"/>
        <v>193233</v>
      </c>
    </row>
    <row r="63" spans="1:8" s="126" customFormat="1" ht="15.75">
      <c r="A63" s="127" t="s">
        <v>327</v>
      </c>
      <c r="B63" s="61" t="s">
        <v>314</v>
      </c>
      <c r="C63" s="125"/>
      <c r="D63" s="125"/>
      <c r="E63" s="125">
        <v>300000</v>
      </c>
      <c r="F63" s="12" t="e">
        <f t="shared" si="4"/>
        <v>#DIV/0!</v>
      </c>
      <c r="G63" s="13">
        <f t="shared" si="6"/>
        <v>-300000</v>
      </c>
      <c r="H63" s="17">
        <f t="shared" si="5"/>
        <v>0</v>
      </c>
    </row>
    <row r="64" spans="1:8" ht="47.25">
      <c r="A64" s="71" t="s">
        <v>278</v>
      </c>
      <c r="B64" s="62" t="s">
        <v>279</v>
      </c>
      <c r="C64" s="11">
        <v>520000</v>
      </c>
      <c r="D64" s="11">
        <v>519000</v>
      </c>
      <c r="E64" s="11"/>
      <c r="F64" s="12">
        <f t="shared" si="4"/>
        <v>99.8076923076923</v>
      </c>
      <c r="G64" s="13">
        <f t="shared" si="6"/>
        <v>519000</v>
      </c>
      <c r="H64" s="17">
        <f t="shared" si="5"/>
        <v>1000</v>
      </c>
    </row>
    <row r="65" spans="1:8" ht="15.75">
      <c r="A65" s="81"/>
      <c r="B65" s="19" t="s">
        <v>8</v>
      </c>
      <c r="C65" s="16">
        <f aca="true" t="shared" si="7" ref="C65:H65">C61+C58+C41+C34+C31+C24+C17+C15+C5+C3</f>
        <v>89039847.19</v>
      </c>
      <c r="D65" s="16">
        <f t="shared" si="7"/>
        <v>51666057.05</v>
      </c>
      <c r="E65" s="16">
        <f t="shared" si="7"/>
        <v>76714154.66000001</v>
      </c>
      <c r="F65" s="16">
        <f t="shared" si="7"/>
        <v>841.0072974713769</v>
      </c>
      <c r="G65" s="16">
        <f t="shared" si="7"/>
        <v>-22930899.21</v>
      </c>
      <c r="H65" s="16">
        <f t="shared" si="7"/>
        <v>33707469.96</v>
      </c>
    </row>
    <row r="66" spans="1:8" ht="15.75">
      <c r="A66" s="81"/>
      <c r="B66" s="26" t="s">
        <v>16</v>
      </c>
      <c r="C66" s="27">
        <f>'дод 2. з-ф'!C94+'дод.2с-ф'!C65</f>
        <v>452494532.17</v>
      </c>
      <c r="D66" s="27">
        <f>'дод 2. з-ф'!D94+'дод.2с-ф'!D65</f>
        <v>400645672.84000003</v>
      </c>
      <c r="E66" s="27">
        <f>'дод 2. з-ф'!E94+'дод.2с-ф'!E65</f>
        <v>524449936.66999996</v>
      </c>
      <c r="F66" s="27">
        <f>'дод 2. з-ф'!F94+'дод.2с-ф'!F65</f>
        <v>937.0246636553355</v>
      </c>
      <c r="G66" s="27">
        <f>'дод 2. з-ф'!G94+'дод.2с-ф'!G65</f>
        <v>-121687065.42999992</v>
      </c>
      <c r="H66" s="27">
        <f>'дод 2. з-ф'!H94+'дод.2с-ф'!H65</f>
        <v>48182539.15</v>
      </c>
    </row>
    <row r="68" spans="1:5" ht="65.25" customHeight="1">
      <c r="A68" s="149"/>
      <c r="B68" s="149"/>
      <c r="C68" s="21"/>
      <c r="E68" s="22"/>
    </row>
    <row r="69" spans="1:5" ht="18" customHeight="1">
      <c r="A69" s="82"/>
      <c r="B69" s="20"/>
      <c r="C69" s="30" t="s">
        <v>19</v>
      </c>
      <c r="D69" s="31" t="s">
        <v>20</v>
      </c>
      <c r="E69" s="31" t="s">
        <v>21</v>
      </c>
    </row>
    <row r="70" spans="2:6" ht="15.75">
      <c r="B70" s="29" t="s">
        <v>17</v>
      </c>
      <c r="C70" s="32">
        <f>'дод.1 з-ф'!D117</f>
        <v>379921932.87</v>
      </c>
      <c r="D70" s="32">
        <f>'дод.1 с-ф'!E45</f>
        <v>11688391.12</v>
      </c>
      <c r="E70" s="32">
        <f>C70+D70</f>
        <v>391610323.99</v>
      </c>
      <c r="F70" s="28">
        <f>C70+D70</f>
        <v>391610323.99</v>
      </c>
    </row>
    <row r="71" spans="2:6" ht="15.75">
      <c r="B71" s="29" t="s">
        <v>18</v>
      </c>
      <c r="C71" s="32">
        <f>'дод 2. з-ф'!D94</f>
        <v>348979615.79</v>
      </c>
      <c r="D71" s="32">
        <f>D65</f>
        <v>51666057.05</v>
      </c>
      <c r="E71" s="32">
        <f>C71+D71</f>
        <v>400645672.84000003</v>
      </c>
      <c r="F71" s="28">
        <f>C71+D71</f>
        <v>400645672.84000003</v>
      </c>
    </row>
    <row r="72" spans="3:6" ht="15.75">
      <c r="C72" s="32">
        <f>C70-C71</f>
        <v>30942317.079999983</v>
      </c>
      <c r="D72" s="32">
        <f>D70-D71</f>
        <v>-39977665.93</v>
      </c>
      <c r="E72" s="32">
        <f>E70-E71</f>
        <v>-9035348.850000024</v>
      </c>
      <c r="F72" s="28">
        <f>C72+D72</f>
        <v>-9035348.850000016</v>
      </c>
    </row>
    <row r="73" ht="15.75">
      <c r="E73" s="28"/>
    </row>
    <row r="74" ht="15.75">
      <c r="C74" s="28"/>
    </row>
  </sheetData>
  <sheetProtection/>
  <mergeCells count="2">
    <mergeCell ref="A68:B68"/>
    <mergeCell ref="A1:G1"/>
  </mergeCells>
  <printOptions horizontalCentered="1"/>
  <pageMargins left="1.1811023622047245" right="0.3937007874015748" top="0.3937007874015748" bottom="0.3937007874015748" header="0" footer="0"/>
  <pageSetup fitToHeight="1" fitToWidth="1" horizontalDpi="600" verticalDpi="6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Work2</cp:lastModifiedBy>
  <cp:lastPrinted>2021-02-08T08:02:36Z</cp:lastPrinted>
  <dcterms:created xsi:type="dcterms:W3CDTF">2010-01-20T07:59:33Z</dcterms:created>
  <dcterms:modified xsi:type="dcterms:W3CDTF">2021-02-08T08:04:04Z</dcterms:modified>
  <cp:category/>
  <cp:version/>
  <cp:contentType/>
  <cp:contentStatus/>
</cp:coreProperties>
</file>