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920" activeTab="3"/>
  </bookViews>
  <sheets>
    <sheet name="дод.1 з-ф" sheetId="1" r:id="rId1"/>
    <sheet name="дод.1 с-ф" sheetId="2" r:id="rId2"/>
    <sheet name="дод 2. з-ф" sheetId="3" r:id="rId3"/>
    <sheet name="дод.2с-ф" sheetId="4" r:id="rId4"/>
  </sheets>
  <definedNames>
    <definedName name="_xlnm.Print_Area" localSheetId="2">'дод 2. з-ф'!$A$1:$G$83</definedName>
    <definedName name="_xlnm.Print_Area" localSheetId="0">'дод.1 з-ф'!$A$1:$G$111</definedName>
    <definedName name="_xlnm.Print_Area" localSheetId="3">'дод.2с-ф'!$A$1:$G$51</definedName>
  </definedNames>
  <calcPr fullCalcOnLoad="1"/>
</workbook>
</file>

<file path=xl/sharedStrings.xml><?xml version="1.0" encoding="utf-8"?>
<sst xmlns="http://schemas.openxmlformats.org/spreadsheetml/2006/main" count="388" uniqueCount="318">
  <si>
    <t>Найменування показника</t>
  </si>
  <si>
    <t>ЗАГАЛЬНИЙ ФОНД</t>
  </si>
  <si>
    <t>Виконання видаткової частини бюджету міста Фастова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</si>
  <si>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</si>
  <si>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</si>
  <si>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</si>
  <si>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</si>
  <si>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i мистецтво</t>
  </si>
  <si>
    <t>Фізична культура i спорт</t>
  </si>
  <si>
    <t>Всього видатків спеціального фонду:</t>
  </si>
  <si>
    <t>Цільові фонди</t>
  </si>
  <si>
    <t>Додаток № 2</t>
  </si>
  <si>
    <t>(грн.)</t>
  </si>
  <si>
    <t xml:space="preserve">СПЕЦІАЛЬНИЙ ФОНД </t>
  </si>
  <si>
    <t>Секретар ради</t>
  </si>
  <si>
    <t>план більше факту на</t>
  </si>
  <si>
    <t>план більше факта на</t>
  </si>
  <si>
    <t>Разом загальний та спеціальний фонди:</t>
  </si>
  <si>
    <t>доходи</t>
  </si>
  <si>
    <t>видатки</t>
  </si>
  <si>
    <t>з/ф</t>
  </si>
  <si>
    <t>с/ф</t>
  </si>
  <si>
    <t>всього</t>
  </si>
  <si>
    <t>до рішення міської ради</t>
  </si>
  <si>
    <t>Резервний фонд</t>
  </si>
  <si>
    <t>Додаток № 1</t>
  </si>
  <si>
    <t>КОД</t>
  </si>
  <si>
    <t>Найменування доходів згідно з бюджетною класифікацією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</si>
  <si>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</si>
  <si>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</si>
  <si>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фізичних осіб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</si>
  <si>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</si>
  <si>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</si>
  <si>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</t>
  </si>
  <si>
    <t>Збір за спеціальне використання води</t>
  </si>
  <si>
    <t>Внутрішні податки на товари та послуги</t>
  </si>
  <si>
    <t>Акцизний податок з реалізації субєктами господарювання</t>
  </si>
  <si>
    <t>Інші податки</t>
  </si>
  <si>
    <t>Місцеві податки і збори до 01.01.2011 року</t>
  </si>
  <si>
    <t>Місцеві податки і збори</t>
  </si>
  <si>
    <t>Туристичний збір</t>
  </si>
  <si>
    <t>Збір за провадження деяких видів підприємницької діяльності</t>
  </si>
  <si>
    <t>Єдиний податок</t>
  </si>
  <si>
    <t>Інші податки і збори</t>
  </si>
  <si>
    <t>Неподаткові надходження</t>
  </si>
  <si>
    <t>Доходи від власності та підприємницької діяльності</t>
  </si>
  <si>
    <t>Частина чистого прибутку ( доходу) державних унітарних підприємств та їх об'єднань, що вилучаються до бюджету та дивіденди</t>
  </si>
  <si>
    <t>Частина чистого прибутку( доходу) комунальних унітарних підприємств та їх об'єднань, що вилучаються до бюджету</t>
  </si>
  <si>
    <t xml:space="preserve">Інші надходження </t>
  </si>
  <si>
    <t>Адмінштрафи та інші санкції</t>
  </si>
  <si>
    <t>Плата за надання адміністративних послуг</t>
  </si>
  <si>
    <t>Державне мито</t>
  </si>
  <si>
    <t>Інші неподаткові надходження</t>
  </si>
  <si>
    <t>Інші  надходження</t>
  </si>
  <si>
    <t>Надходження коштів з рахунків виборчих фондів</t>
  </si>
  <si>
    <t>Доходи від операцій з капіталом</t>
  </si>
  <si>
    <t>Разом власних доходів</t>
  </si>
  <si>
    <t>Офіційні трансферти</t>
  </si>
  <si>
    <t>Дотації</t>
  </si>
  <si>
    <t>Додаткова дотація з державного бюджету місцевим бюджетам на вірювнювання фінансової забезпеченості</t>
  </si>
  <si>
    <t>Додаткова дотація з Державного бюджету</t>
  </si>
  <si>
    <t>Субвенції з державного бюджету</t>
  </si>
  <si>
    <t>Освітня субвенція з державного бюджету місцевим бюджетам</t>
  </si>
  <si>
    <t>Субвенція з державного бюджету місцевим бюджетам на здійснення заходів шодо соціально- економічного розвитку окремих територій.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</si>
  <si>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</si>
  <si>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з державного бюджету місцевим бюджетамна проведення виборів депутатів місцевих рад та сільських, селищних, міських голів</t>
  </si>
  <si>
    <t>Субвенція з державного бюджету місцевим бюджетам на погашення заборгованості з різниці в тарифах на теплову енергію, послуги централізованого водрпостачання та водовідведення, що вироблялися, транспортувалися та постачалися населенню.</t>
  </si>
  <si>
    <t>РАЗОМ ДОХОДІВ ЗАГАЛЬНОГО ФОНДУ</t>
  </si>
  <si>
    <t>СПЕЦІАЛЬНИЙ  ФОНД</t>
  </si>
  <si>
    <t>Найменування  показника</t>
  </si>
  <si>
    <t>Кошторисні призначення на рік з урахуванням змін</t>
  </si>
  <si>
    <t>Податки на власність</t>
  </si>
  <si>
    <t>Податок з власників транспортних засобів та інших самохідних машин і механізмів</t>
  </si>
  <si>
    <t>Збір за першу реєстрацію транспортного засобу</t>
  </si>
  <si>
    <t xml:space="preserve">Збір за першу реєстрацію транспортного засобу з фізичних осіб </t>
  </si>
  <si>
    <t>Екологічний податок</t>
  </si>
  <si>
    <t>Грошові стягнення за шкоду, заподіяну порушенням.законодавста про охорону навколишнього природного середовища.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</si>
  <si>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</si>
  <si>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</si>
  <si>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відчуження майна, що знаходиться у  комунальній власності.</t>
  </si>
  <si>
    <t xml:space="preserve">Цільові фонди </t>
  </si>
  <si>
    <t>РАЗОМ власних доходів</t>
  </si>
  <si>
    <t>Субвенція з державного бюджету місцевим бюджетам на надання пільг та житлових субсидій населенню на оплату електоренергії, природного газу, послуг тепло-,водопостачання і водрвідведення, квартирної плати</t>
  </si>
  <si>
    <t>Субвенція з державного бюджету місцевим бюджетам на фінансування ремонту приміщень управлінь праці та соціального захисту  виконавчих органів міських рад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</si>
  <si>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</si>
  <si>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РАЗОМ ДОХОДІВ СПЕЦІАЛЬНОГО ФОНДУ</t>
  </si>
  <si>
    <t>Охорона здоров"я</t>
  </si>
  <si>
    <t>Медична субвенція з Державного бюджету місцевим бюджетам</t>
  </si>
  <si>
    <t>Дотація</t>
  </si>
  <si>
    <t>Стабілізаційна дотація</t>
  </si>
  <si>
    <r>
      <t>Збір за першу реєстрацію транспортного засобу з юридичних осіб</t>
    </r>
    <r>
      <rPr>
        <i/>
        <sz val="14"/>
        <rFont val="Times New Roman"/>
        <family val="1"/>
      </rPr>
      <t xml:space="preserve"> </t>
    </r>
  </si>
  <si>
    <t>Збір за забруднення навколишнього природнього середовища</t>
  </si>
  <si>
    <t xml:space="preserve">інші збори за забруднення навколишнього природнього середовища </t>
  </si>
  <si>
    <t>Код ТПКВКМБ/ТКВКБМС</t>
  </si>
  <si>
    <t>Керівництво і управління у відповідній сфері у місті Фастів  обласного значення</t>
  </si>
  <si>
    <t>Надання загальної середньої освіти вечiрнiми (змінними) школами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</si>
  <si>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</si>
  <si>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позашкільної освіти позашкільними закладами освіти, заходи із позашкільної роботи з дітьми</t>
  </si>
  <si>
    <t>О010</t>
  </si>
  <si>
    <t>Утримання та навчально-тренувальна робота комунальних дитячо-юнацьких спортивних шкіл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</si>
  <si>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</si>
  <si>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</si>
  <si>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Утримання комунальних спортивних споруд</t>
  </si>
  <si>
    <t>Забезпечення діяльності централізованої бухгалтерії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</si>
  <si>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</si>
  <si>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</si>
  <si>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</si>
  <si>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</si>
  <si>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</si>
  <si>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</si>
  <si>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</si>
  <si>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субсидій населенню для відшкодування витрат на оплату житлово-комунальних послуг</t>
  </si>
  <si>
    <t>Інші заходи та заклади молодіжної політики</t>
  </si>
  <si>
    <t>Акцизний податок з вироблених в Україні підакцизних товарів</t>
  </si>
  <si>
    <t>Пальне</t>
  </si>
  <si>
    <t>Акцизний податок з ввезених на митну територію України</t>
  </si>
  <si>
    <t>Податок на майно</t>
  </si>
  <si>
    <t xml:space="preserve">Штрафні санції за порушення законодавства про патентування,за порушення норм регулювання обігу готівки та про застосування реєстраторів розрахункових операцій у сфері торгівлі,громадського харчування та послуг </t>
  </si>
  <si>
    <t>Адміністративні штрафи та штрафні санкції за порушення законодавства у сфері виробництва та обігу алькогольних напоїв та тютюнових виробів</t>
  </si>
  <si>
    <t>Надходження від продажу основного капіталу</t>
  </si>
  <si>
    <t>0160</t>
  </si>
  <si>
    <t>0180</t>
  </si>
  <si>
    <t>2111</t>
  </si>
  <si>
    <t>Фактичне виконання за І квартал 2018 р.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</si>
  <si>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</si>
  <si>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</si>
  <si>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Керівництво і управління у відповідній сфері у містах (місті Києві), селищах, селах, об’єднаних територіальних громадах</t>
  </si>
  <si>
    <t>Інша діяльність у сфері державного управління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</si>
  <si>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</si>
  <si>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</si>
  <si>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1150</t>
  </si>
  <si>
    <t xml:space="preserve">Методичне забезпечення діяльності навчальних закладів </t>
  </si>
  <si>
    <t>1161</t>
  </si>
  <si>
    <t xml:space="preserve">Забезпечення діяльності інших закладів у сфері освіти </t>
  </si>
  <si>
    <t>Первинна медична допомога населенню, що надається центрами первинної медичної (медико-санітарної) допомоги</t>
  </si>
  <si>
    <t>3021</t>
  </si>
  <si>
    <t>3022</t>
  </si>
  <si>
    <t>3041</t>
  </si>
  <si>
    <t>3042</t>
  </si>
  <si>
    <t>3043</t>
  </si>
  <si>
    <t>3044</t>
  </si>
  <si>
    <t>3045</t>
  </si>
  <si>
    <t>3046</t>
  </si>
  <si>
    <t>3047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</si>
  <si>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</si>
  <si>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</si>
  <si>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допомоги у зв'язку з вагітністю і пологами</t>
  </si>
  <si>
    <t>Надання державної соціальної допомоги малозабезпеченим сім’ям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</si>
  <si>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</si>
  <si>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</si>
  <si>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</si>
  <si>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</si>
  <si>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</si>
  <si>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3081</t>
  </si>
  <si>
    <t>3082</t>
  </si>
  <si>
    <t>3083</t>
  </si>
  <si>
    <t>3084</t>
  </si>
  <si>
    <t>3085</t>
  </si>
  <si>
    <t>3104</t>
  </si>
  <si>
    <t>3121</t>
  </si>
  <si>
    <t>3133</t>
  </si>
  <si>
    <t>3140</t>
  </si>
  <si>
    <t>3160</t>
  </si>
  <si>
    <t>3192</t>
  </si>
  <si>
    <t>3230</t>
  </si>
  <si>
    <t>3242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</si>
  <si>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</si>
  <si>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Утримання та забезпечення діяльності центрів соціальних служб для сім’ї, дітей та молоді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</si>
  <si>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</si>
  <si>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</si>
  <si>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</si>
  <si>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</si>
  <si>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</si>
  <si>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</si>
  <si>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4040</t>
  </si>
  <si>
    <t>4060</t>
  </si>
  <si>
    <t>4081</t>
  </si>
  <si>
    <t>4082</t>
  </si>
  <si>
    <t>Забезпечення діяльності палаців i будинків культури, клубів, центрів дозвілля та iнших клубних закладів</t>
  </si>
  <si>
    <t>Інші заходи в галузі культури і мистецтва</t>
  </si>
  <si>
    <t xml:space="preserve">Забезпечення діяльності інших закладів в галузі культури і мистецтва </t>
  </si>
  <si>
    <t>6011</t>
  </si>
  <si>
    <t>6013</t>
  </si>
  <si>
    <t>6030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</si>
  <si>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</si>
  <si>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</si>
  <si>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</si>
  <si>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7000</t>
  </si>
  <si>
    <t>Економічна діяльність</t>
  </si>
  <si>
    <t>7130</t>
  </si>
  <si>
    <t>7461</t>
  </si>
  <si>
    <t>7680</t>
  </si>
  <si>
    <t>Здійснення  заходів із землеустрою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</si>
  <si>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</si>
  <si>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асоціацій органів місцевого самоврядування</t>
  </si>
  <si>
    <t>Інша діяльність</t>
  </si>
  <si>
    <t>8600</t>
  </si>
  <si>
    <t>8700</t>
  </si>
  <si>
    <t>Обслуговування місцевого боргу</t>
  </si>
  <si>
    <t>9110</t>
  </si>
  <si>
    <t>9410</t>
  </si>
  <si>
    <t>9710</t>
  </si>
  <si>
    <t>Міжбюджетні трансферти</t>
  </si>
  <si>
    <t>Реверсна дотація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</si>
  <si>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</si>
  <si>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</si>
  <si>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Всього видатків загального фонду</t>
  </si>
  <si>
    <t>0100</t>
  </si>
  <si>
    <t>1000</t>
  </si>
  <si>
    <t>С,А. Ясінський</t>
  </si>
  <si>
    <t>3000</t>
  </si>
  <si>
    <t>6000</t>
  </si>
  <si>
    <t>7691</t>
  </si>
  <si>
    <t>7310</t>
  </si>
  <si>
    <t>7322</t>
  </si>
  <si>
    <t>7325</t>
  </si>
  <si>
    <t>7330</t>
  </si>
  <si>
    <t>7350</t>
  </si>
  <si>
    <t>Будівництво об'єктів житлово-комунального господарства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</si>
  <si>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</si>
  <si>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</si>
  <si>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Будівництво1 інших об'єктів соціальної та виробничої інфраструктури комунальної власності</t>
  </si>
  <si>
    <t>Розроблення схем планування та забудови територій (містобудівної документації)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</si>
  <si>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</si>
  <si>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8340</t>
  </si>
  <si>
    <t>Природоохоронні заходи за рахунок цільових фондів</t>
  </si>
  <si>
    <t>9770</t>
  </si>
  <si>
    <t xml:space="preserve">Інші субвенції з місцевого бюджету </t>
  </si>
  <si>
    <t xml:space="preserve">Рентнаплата за спеціальне використання лісових ресурсів ( крім рентної плати за спеціальне використання лісових ресурсів в частині деревини, заготовленої в порядку </t>
  </si>
  <si>
    <t>Рентна плата за спеціальне використання води водних обєктів місцевого значення</t>
  </si>
  <si>
    <t>Рентна плата за спеціальне використаня води</t>
  </si>
  <si>
    <t>Податок на нерухоме майно,відмінне вд земельної ділянки,сплачений юридичними особами,які є власниками обєктів житлової нерухомості</t>
  </si>
  <si>
    <t>Податок на нерухоме майно,відмінне від земельної ділянки,сплачений фізичними особами,які є власниками обєктів житлової нерухомості</t>
  </si>
  <si>
    <t>Податок на нерухоме майно,відмінне від земельної ділянки,сплачений фізичними особами,які є власниками обєктів нежитлової нерухомості</t>
  </si>
  <si>
    <t>Податок на нерухоме майно,відмінне від земельної ділянки,сплачений юридичними особами,які є власниками обєктів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</si>
  <si>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</si>
  <si>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</si>
  <si>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</si>
  <si>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</si>
  <si>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</si>
  <si>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Усього доходів з урахуванням міжбюджетних трансфертів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</si>
  <si>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</si>
  <si>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сусидій населенню на оплату електроенергії, природного газу, послуг тепло-водопостачанн і водовідведення, квартирної плати (утримання будинків і споруд та прибудинкових територій) управління багатоквартирним будинком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</si>
  <si>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</si>
  <si>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сімям з дітьми, малозабезпеченим сімям, особам які мають права на пенсію ,особам з інвалідністю ,дітям з інвалідістю,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нагляду за особами з інвалідністю І чи ІІ групи внаслідок психічного розладу,компенсаційної виплати непрацюючій працездатній особі,яка доглядає за особою з інвалідністю І групи, а такожза особою,яка досягла80-річногоо віку за рахуноквідповідної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</si>
  <si>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сімях за принципом "гроші ходять за дитиною",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</si>
  <si>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потребами за рахунок відповідної субвенції з державного бюджету</t>
  </si>
  <si>
    <t>Надходження від викидів забуднюючих речовин в атмосферне повітря стаціонарними джерелами забруднення</t>
  </si>
  <si>
    <t>Надходженя від скидів забруднюючих речовин безпосередньоу водні обєкти</t>
  </si>
  <si>
    <t>Надходження від розміщення відходів у спеціально відведених для цього місцях чи на обєктах рім розміщення окремих видів відходів як вторинної сировини</t>
  </si>
  <si>
    <t>Кошти від продажу землі</t>
  </si>
  <si>
    <t>Кошти від продажу земельних ділянок несільськогосподарського призначенн,що перебувають у державній або комунальній власності, та земельних ділянок які знаходяться натериторіі АРК</t>
  </si>
  <si>
    <t>Місцеві податки</t>
  </si>
  <si>
    <t>Збір за провадження  деяких видів підприємницької діяльності,що справлявся до 1 січня 2015 року</t>
  </si>
  <si>
    <t>Збір за провадження торговельної діяльності нафтопродуктами,скрапленим та стиснутим газом  на стаціонарних,малогабаритних і пересувних автозаправних станціях,заправних пунктах,що справлявся до 1 січня 2015 року</t>
  </si>
  <si>
    <t>Кошторисні призначення на звітний рік з урахуванням змін</t>
  </si>
  <si>
    <t>Транспортний податок з юридичних осіб</t>
  </si>
  <si>
    <t>Штрафні санкції за порушення законодавства про патентування,за порушення норм регулювання обігу готівки та про застосування реєстраторів розрахункових операцій у сфері торгівлі,громалського харчування та послуг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</si>
  <si>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</si>
  <si>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</si>
  <si>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С.А. Ясінський</t>
  </si>
  <si>
    <t>Виконання дохідної частини бюджету м.Фастова за  1 квартал 2019 року</t>
  </si>
  <si>
    <t>Фактичні надходження за 1 квартал 2019 р.</t>
  </si>
  <si>
    <t>Фактичні надходження за 1 квартал  2018р.</t>
  </si>
  <si>
    <t>Затверджено на 2019 рік з урахуванням змін</t>
  </si>
  <si>
    <t>Відхилення 1 кв. 2019 р. до 1кв. 2018 р.(+,-)</t>
  </si>
  <si>
    <t xml:space="preserve">від  року № 5 - XL -VII                                          </t>
  </si>
  <si>
    <t xml:space="preserve">від  року № </t>
  </si>
  <si>
    <t>Плата за встановлення земельного сервітуту</t>
  </si>
  <si>
    <t>Плата за надання інших адміністраивни послуг</t>
  </si>
  <si>
    <t>Дотація з місцевого бюджету на здійснення переданих з державного бюджету видатків на утриманнч закладів освіти та охорони здоровья за рахунок відповідної додаткової дотації  здержавного бюджету</t>
  </si>
  <si>
    <t>Субвенції з державного бюджету місцевим бюджетам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</si>
  <si>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</si>
  <si>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субвеції з місцевого бюджету</t>
  </si>
  <si>
    <t>Субвенція з місевого бюджету на здійснення переданих видатків у сфері освіти за рахунок кштів освітньої сбвенції</t>
  </si>
  <si>
    <t>Від органів державного управління</t>
  </si>
  <si>
    <t>Фактичне виконання за І квартал 2019 р.</t>
  </si>
  <si>
    <t>Затверджено розписом з урахуванням внесених змін на 2019 р.</t>
  </si>
  <si>
    <t>Відхилення І кв.2019 р. до І кв. 2018р. (+,-)</t>
  </si>
  <si>
    <t>Виконан-ня за І кв. 2019 р. (%)</t>
  </si>
  <si>
    <t>за І картал 2019 року</t>
  </si>
  <si>
    <t>Фактичне виконання за І квартал 2018р.</t>
  </si>
  <si>
    <t>Кошторисні призначення на 2019 рік з урахуванням змін</t>
  </si>
  <si>
    <t>Виконання за І квартал 2019 р. (%)</t>
  </si>
  <si>
    <t>Відхилення І квартал 2018 р. до І квартал 2019р. (+,-)</t>
  </si>
  <si>
    <t>1162</t>
  </si>
  <si>
    <t>Інші програми та заходи у сфері освіти</t>
  </si>
  <si>
    <t>2146</t>
  </si>
  <si>
    <t xml:space="preserve">Відшкодування вартості лікарських засобів для лікування окремих захворювань </t>
  </si>
  <si>
    <t>3050</t>
  </si>
  <si>
    <t>6020</t>
  </si>
  <si>
    <t>7622</t>
  </si>
  <si>
    <t xml:space="preserve">Реалізація програм і заходів в галузі туризму та курортів </t>
  </si>
  <si>
    <t>1030</t>
  </si>
  <si>
    <t>6082</t>
  </si>
  <si>
    <t xml:space="preserve">Придбання житла для окремих категорій населення </t>
  </si>
  <si>
    <t>7121</t>
  </si>
  <si>
    <t>Будівництво освітніх установ та закладів</t>
  </si>
  <si>
    <t>7370</t>
  </si>
  <si>
    <t>Реалізація інших заходів щодо соціально-екрномічного розвитку територій</t>
  </si>
  <si>
    <t>7670</t>
  </si>
  <si>
    <t xml:space="preserve">Внески до статутного капіталу суб'єктів господарювання </t>
  </si>
  <si>
    <t xml:space="preserve">Інші заходи та заклади молодіжної політики </t>
  </si>
  <si>
    <t xml:space="preserve">Інші заходи у сфері соціального захисту і соціального забезпечення </t>
  </si>
  <si>
    <t>Адмінзбори та платежі,  доходи від некомерційного  господарської діяльності</t>
  </si>
  <si>
    <t>Плата за ліцензії на певні види господарської діляьності та сертифікати,що видаються РМАРК, виконавчими органами місцевих рад і місцевими органами виконавчої влади.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</si>
  <si>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</si>
  <si>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Адміністративний збір за державну реєстрацію речових прав  на нерухоме майно</t>
  </si>
  <si>
    <t xml:space="preserve">Плата за скорочення термінів надання послуг у сфері державної реєстрації </t>
  </si>
  <si>
    <t>Надходження від орендної плати за користування цілісним майновим комплексом та іншим майном, що перебуває в комунальній власносіт</t>
  </si>
  <si>
    <t>Дотації з місцевих бюджетів іншим місцевим бюджетам</t>
  </si>
  <si>
    <t>Виконання за 1 квартал 2019 р.(%)</t>
  </si>
  <si>
    <t>Затверджено розписом на 2019 рік</t>
  </si>
  <si>
    <t>Виконання за 1 квартал 2019 р. (%)</t>
  </si>
  <si>
    <t>Відхилення 1 кв. 2019 р. до 1кв. 2019 р.(+,-)</t>
  </si>
  <si>
    <t>Кошти від відчуження майна, що належить АРК та майна,що перебуває у комунальтній власності</t>
  </si>
  <si>
    <t>Пільгове медичне обслуговування осіб, які постраждали внаслідок Чорнобильської катастрофи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</si>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</sst>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6"/>
      <name val="Arial Cyr"/>
      <family val="0"/>
    </font>
    <font>
      <b/>
      <sz val="12"/>
      <color indexed="8"/>
      <name val="Times New Roman"/>
      <family val="1"/>
    </font>
    <font>
      <sz val="12"/>
      <name val="Times New Roman Cyr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4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justify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" fontId="6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180" fontId="6" fillId="34" borderId="11" xfId="0" applyNumberFormat="1" applyFont="1" applyFill="1" applyBorder="1" applyAlignment="1">
      <alignment horizontal="center" vertical="center"/>
    </xf>
    <xf numFmtId="180" fontId="4" fillId="34" borderId="11" xfId="0" applyNumberFormat="1" applyFont="1" applyFill="1" applyBorder="1" applyAlignment="1">
      <alignment horizontal="center" vertical="center"/>
    </xf>
    <xf numFmtId="4" fontId="4" fillId="34" borderId="11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wrapText="1"/>
    </xf>
    <xf numFmtId="4" fontId="6" fillId="33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4" borderId="10" xfId="0" applyFont="1" applyFill="1" applyBorder="1" applyAlignment="1">
      <alignment wrapText="1"/>
    </xf>
    <xf numFmtId="4" fontId="7" fillId="0" borderId="11" xfId="0" applyNumberFormat="1" applyFont="1" applyBorder="1" applyAlignment="1">
      <alignment horizontal="center" vertical="center"/>
    </xf>
    <xf numFmtId="180" fontId="7" fillId="34" borderId="11" xfId="0" applyNumberFormat="1" applyFont="1" applyFill="1" applyBorder="1" applyAlignment="1">
      <alignment horizontal="center" vertical="center"/>
    </xf>
    <xf numFmtId="4" fontId="7" fillId="34" borderId="11" xfId="0" applyNumberFormat="1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5" fillId="35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/>
    </xf>
    <xf numFmtId="0" fontId="5" fillId="34" borderId="11" xfId="0" applyFont="1" applyFill="1" applyBorder="1" applyAlignment="1">
      <alignment wrapText="1"/>
    </xf>
    <xf numFmtId="0" fontId="5" fillId="35" borderId="11" xfId="0" applyFont="1" applyFill="1" applyBorder="1" applyAlignment="1">
      <alignment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 horizontal="left" vertical="center"/>
    </xf>
    <xf numFmtId="4" fontId="5" fillId="34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35" borderId="11" xfId="0" applyFont="1" applyFill="1" applyBorder="1" applyAlignment="1">
      <alignment/>
    </xf>
    <xf numFmtId="4" fontId="5" fillId="35" borderId="11" xfId="0" applyNumberFormat="1" applyFont="1" applyFill="1" applyBorder="1" applyAlignment="1">
      <alignment horizontal="center"/>
    </xf>
    <xf numFmtId="4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180" fontId="5" fillId="34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/>
    </xf>
    <xf numFmtId="0" fontId="13" fillId="0" borderId="12" xfId="53" applyFont="1" applyFill="1" applyBorder="1" applyAlignment="1" applyProtection="1">
      <alignment horizontal="left" wrapText="1"/>
      <protection/>
    </xf>
    <xf numFmtId="4" fontId="7" fillId="33" borderId="11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7" fillId="0" borderId="0" xfId="0" applyFont="1" applyAlignment="1">
      <alignment vertical="justify"/>
    </xf>
    <xf numFmtId="0" fontId="15" fillId="0" borderId="11" xfId="0" applyFont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0" fontId="15" fillId="0" borderId="1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180" fontId="14" fillId="0" borderId="11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vertical="justify"/>
    </xf>
    <xf numFmtId="4" fontId="15" fillId="0" borderId="11" xfId="0" applyNumberFormat="1" applyFont="1" applyBorder="1" applyAlignment="1">
      <alignment horizontal="center" vertical="center"/>
    </xf>
    <xf numFmtId="4" fontId="15" fillId="0" borderId="11" xfId="0" applyNumberFormat="1" applyFont="1" applyFill="1" applyBorder="1" applyAlignment="1">
      <alignment horizontal="center" vertical="center"/>
    </xf>
    <xf numFmtId="180" fontId="15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justify"/>
    </xf>
    <xf numFmtId="0" fontId="15" fillId="0" borderId="11" xfId="0" applyFont="1" applyBorder="1" applyAlignment="1" quotePrefix="1">
      <alignment horizontal="left" vertical="justify"/>
    </xf>
    <xf numFmtId="0" fontId="15" fillId="0" borderId="11" xfId="0" applyFont="1" applyBorder="1" applyAlignment="1">
      <alignment horizontal="left" vertical="justify"/>
    </xf>
    <xf numFmtId="0" fontId="14" fillId="0" borderId="11" xfId="0" applyFont="1" applyBorder="1" applyAlignment="1">
      <alignment horizontal="center" vertical="justify" wrapText="1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5" fillId="0" borderId="11" xfId="0" applyFont="1" applyBorder="1" applyAlignment="1">
      <alignment horizontal="justify" vertical="justify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7" fillId="33" borderId="12" xfId="0" applyFont="1" applyFill="1" applyBorder="1" applyAlignment="1">
      <alignment wrapText="1"/>
    </xf>
    <xf numFmtId="0" fontId="0" fillId="33" borderId="0" xfId="0" applyFill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2" fontId="17" fillId="0" borderId="11" xfId="0" applyNumberFormat="1" applyFont="1" applyBorder="1" applyAlignment="1">
      <alignment vertical="center" wrapText="1"/>
    </xf>
    <xf numFmtId="2" fontId="17" fillId="0" borderId="11" xfId="0" applyNumberFormat="1" applyFont="1" applyBorder="1" applyAlignment="1" quotePrefix="1">
      <alignment vertical="center" wrapText="1"/>
    </xf>
    <xf numFmtId="4" fontId="6" fillId="0" borderId="13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vertical="center" wrapText="1"/>
    </xf>
    <xf numFmtId="2" fontId="7" fillId="0" borderId="11" xfId="0" applyNumberFormat="1" applyFont="1" applyBorder="1" applyAlignment="1" quotePrefix="1">
      <alignment vertical="center" wrapText="1"/>
    </xf>
    <xf numFmtId="0" fontId="7" fillId="0" borderId="11" xfId="0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2" fontId="7" fillId="0" borderId="12" xfId="0" applyNumberFormat="1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justify" vertical="top" wrapText="1"/>
    </xf>
    <xf numFmtId="4" fontId="4" fillId="34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/>
    </xf>
    <xf numFmtId="2" fontId="11" fillId="0" borderId="11" xfId="0" applyNumberFormat="1" applyFont="1" applyBorder="1" applyAlignment="1">
      <alignment vertical="center" wrapText="1"/>
    </xf>
    <xf numFmtId="49" fontId="5" fillId="34" borderId="14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5" fillId="34" borderId="15" xfId="0" applyNumberFormat="1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justify"/>
    </xf>
    <xf numFmtId="49" fontId="7" fillId="35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wrapText="1"/>
    </xf>
    <xf numFmtId="4" fontId="2" fillId="0" borderId="11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14" fillId="0" borderId="11" xfId="0" applyNumberFormat="1" applyFont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wrapText="1"/>
    </xf>
    <xf numFmtId="0" fontId="15" fillId="0" borderId="11" xfId="0" applyFont="1" applyBorder="1" applyAlignment="1" quotePrefix="1">
      <alignment vertical="center" wrapText="1"/>
    </xf>
    <xf numFmtId="0" fontId="15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5" fillId="0" borderId="11" xfId="0" applyFont="1" applyBorder="1" applyAlignment="1">
      <alignment vertical="justify" wrapText="1"/>
    </xf>
    <xf numFmtId="0" fontId="15" fillId="0" borderId="11" xfId="0" applyFont="1" applyBorder="1" applyAlignment="1">
      <alignment horizontal="justify" vertical="justify" wrapText="1"/>
    </xf>
    <xf numFmtId="0" fontId="14" fillId="0" borderId="11" xfId="0" applyFont="1" applyBorder="1" applyAlignment="1">
      <alignment horizontal="justify" vertical="justify" wrapText="1"/>
    </xf>
    <xf numFmtId="2" fontId="17" fillId="0" borderId="10" xfId="0" applyNumberFormat="1" applyFont="1" applyBorder="1" applyAlignment="1">
      <alignment vertical="center" wrapText="1"/>
    </xf>
    <xf numFmtId="49" fontId="7" fillId="0" borderId="15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justify" wrapText="1"/>
    </xf>
    <xf numFmtId="0" fontId="14" fillId="0" borderId="11" xfId="0" applyFont="1" applyBorder="1" applyAlignment="1">
      <alignment vertical="center" wrapText="1"/>
    </xf>
    <xf numFmtId="0" fontId="7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justify"/>
    </xf>
    <xf numFmtId="0" fontId="0" fillId="0" borderId="16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view="pageBreakPreview" zoomScaleNormal="80" zoomScaleSheetLayoutView="100" zoomScalePageLayoutView="0" workbookViewId="0" topLeftCell="A100">
      <selection activeCell="F100" sqref="F100"/>
    </sheetView>
  </sheetViews>
  <sheetFormatPr defaultColWidth="9.00390625" defaultRowHeight="12.75"/>
  <cols>
    <col min="1" max="1" width="13.75390625" style="9" customWidth="1"/>
    <col min="2" max="2" width="58.375" style="9" customWidth="1"/>
    <col min="3" max="3" width="21.875" style="9" customWidth="1"/>
    <col min="4" max="4" width="19.375" style="106" customWidth="1"/>
    <col min="5" max="5" width="21.125" style="9" customWidth="1"/>
    <col min="6" max="6" width="15.875" style="9" customWidth="1"/>
    <col min="7" max="7" width="20.125" style="9" customWidth="1"/>
    <col min="8" max="16384" width="9.125" style="9" customWidth="1"/>
  </cols>
  <sheetData>
    <row r="1" spans="6:7" ht="15.75">
      <c r="F1" s="126" t="s">
        <v>25</v>
      </c>
      <c r="G1" s="127"/>
    </row>
    <row r="2" spans="6:7" ht="15.75">
      <c r="F2" s="126" t="s">
        <v>23</v>
      </c>
      <c r="G2" s="127"/>
    </row>
    <row r="3" spans="6:7" ht="15.75">
      <c r="F3" s="127" t="s">
        <v>266</v>
      </c>
      <c r="G3" s="127"/>
    </row>
    <row r="5" spans="1:7" ht="18.75">
      <c r="A5" s="130" t="s">
        <v>261</v>
      </c>
      <c r="B5" s="130"/>
      <c r="C5" s="130"/>
      <c r="D5" s="130"/>
      <c r="E5" s="130"/>
      <c r="F5" s="130"/>
      <c r="G5" s="130"/>
    </row>
    <row r="6" spans="1:7" ht="18.75">
      <c r="A6" s="108"/>
      <c r="B6" s="108"/>
      <c r="C6" s="108"/>
      <c r="D6" s="109"/>
      <c r="E6" s="108"/>
      <c r="F6" s="108"/>
      <c r="G6" s="110" t="s">
        <v>12</v>
      </c>
    </row>
    <row r="7" spans="1:7" ht="18.75">
      <c r="A7" s="131" t="s">
        <v>1</v>
      </c>
      <c r="B7" s="131"/>
      <c r="C7" s="131"/>
      <c r="D7" s="131"/>
      <c r="E7" s="131"/>
      <c r="F7" s="131"/>
      <c r="G7" s="131"/>
    </row>
    <row r="8" spans="1:9" ht="20.25" customHeight="1">
      <c r="A8" s="132" t="s">
        <v>26</v>
      </c>
      <c r="B8" s="132" t="s">
        <v>27</v>
      </c>
      <c r="C8" s="133" t="s">
        <v>264</v>
      </c>
      <c r="D8" s="134" t="s">
        <v>262</v>
      </c>
      <c r="E8" s="134" t="s">
        <v>263</v>
      </c>
      <c r="F8" s="132" t="s">
        <v>311</v>
      </c>
      <c r="G8" s="132" t="s">
        <v>265</v>
      </c>
      <c r="H8" s="53"/>
      <c r="I8" s="53"/>
    </row>
    <row r="9" spans="1:9" ht="96" customHeight="1">
      <c r="A9" s="132"/>
      <c r="B9" s="132"/>
      <c r="C9" s="133"/>
      <c r="D9" s="134"/>
      <c r="E9" s="134"/>
      <c r="F9" s="135"/>
      <c r="G9" s="132"/>
      <c r="H9" s="53"/>
      <c r="I9" s="53"/>
    </row>
    <row r="10" spans="1:7" ht="18.75">
      <c r="A10" s="52">
        <v>1</v>
      </c>
      <c r="B10" s="52">
        <v>2</v>
      </c>
      <c r="C10" s="111">
        <v>3</v>
      </c>
      <c r="D10" s="112">
        <v>4</v>
      </c>
      <c r="E10" s="112">
        <v>5</v>
      </c>
      <c r="F10" s="111">
        <v>6</v>
      </c>
      <c r="G10" s="52">
        <v>7</v>
      </c>
    </row>
    <row r="11" spans="1:7" ht="18.75">
      <c r="A11" s="113">
        <v>10000000</v>
      </c>
      <c r="B11" s="114" t="s">
        <v>28</v>
      </c>
      <c r="C11" s="60">
        <f>C12+C15+C21+C22+C29+C44</f>
        <v>262841229</v>
      </c>
      <c r="D11" s="58">
        <f>D12+D15+D21+D22+D29+D44</f>
        <v>56860376.5</v>
      </c>
      <c r="E11" s="60">
        <f>E12+E15+E21+E22+E29+E44</f>
        <v>51933440.650000006</v>
      </c>
      <c r="F11" s="59">
        <f>D11/C11*100</f>
        <v>21.63297467308677</v>
      </c>
      <c r="G11" s="60">
        <f>D11-E11</f>
        <v>4926935.849999994</v>
      </c>
    </row>
    <row r="12" spans="1:7" ht="37.5">
      <c r="A12" s="57">
        <v>11000000</v>
      </c>
      <c r="B12" s="115" t="s">
        <v>29</v>
      </c>
      <c r="C12" s="62">
        <f>C13+C14</f>
        <v>168477224</v>
      </c>
      <c r="D12" s="63">
        <f>D13+D14</f>
        <v>38132226.37</v>
      </c>
      <c r="E12" s="62">
        <f>E13+E14</f>
        <v>31835756.13</v>
      </c>
      <c r="F12" s="64">
        <f aca="true" t="shared" si="0" ref="F12:F104">D12/C12*100</f>
        <v>22.63346075194116</v>
      </c>
      <c r="G12" s="62">
        <f aca="true" t="shared" si="1" ref="G12:G104">D12-E12</f>
        <v>6296470.239999998</v>
      </c>
    </row>
    <row r="13" spans="1:7" ht="18.75">
      <c r="A13" s="57">
        <v>11010000</v>
      </c>
      <c r="B13" s="115" t="s">
        <v>30</v>
      </c>
      <c r="C13" s="62">
        <v>168448724</v>
      </c>
      <c r="D13" s="63">
        <v>38048915.01</v>
      </c>
      <c r="E13" s="62">
        <v>31801101.13</v>
      </c>
      <c r="F13" s="64">
        <f>D13/C13*100</f>
        <v>22.58783213460257</v>
      </c>
      <c r="G13" s="62">
        <f t="shared" si="1"/>
        <v>6247813.879999999</v>
      </c>
    </row>
    <row r="14" spans="1:7" ht="37.5">
      <c r="A14" s="57">
        <v>11020000</v>
      </c>
      <c r="B14" s="116" t="s">
        <v>31</v>
      </c>
      <c r="C14" s="62">
        <v>28500</v>
      </c>
      <c r="D14" s="63">
        <v>83311.36</v>
      </c>
      <c r="E14" s="62">
        <v>34655</v>
      </c>
      <c r="F14" s="64">
        <f t="shared" si="0"/>
        <v>292.3205614035088</v>
      </c>
      <c r="G14" s="62">
        <f t="shared" si="1"/>
        <v>48656.36</v>
      </c>
    </row>
    <row r="15" spans="1:7" ht="37.5">
      <c r="A15" s="57">
        <v>13000000</v>
      </c>
      <c r="B15" s="115" t="s">
        <v>32</v>
      </c>
      <c r="C15" s="62">
        <v>0</v>
      </c>
      <c r="D15" s="63">
        <v>3541.21</v>
      </c>
      <c r="E15" s="62">
        <f>E16+E19</f>
        <v>151.34</v>
      </c>
      <c r="F15" s="64"/>
      <c r="G15" s="62">
        <f t="shared" si="1"/>
        <v>3389.87</v>
      </c>
    </row>
    <row r="16" spans="1:7" ht="37.5" hidden="1">
      <c r="A16" s="57">
        <v>13010000</v>
      </c>
      <c r="B16" s="116" t="s">
        <v>33</v>
      </c>
      <c r="C16" s="62"/>
      <c r="D16" s="63"/>
      <c r="E16" s="63">
        <f>E18</f>
        <v>136.94</v>
      </c>
      <c r="F16" s="64"/>
      <c r="G16" s="62">
        <f t="shared" si="1"/>
        <v>-136.94</v>
      </c>
    </row>
    <row r="17" spans="1:7" ht="15.75" customHeight="1" hidden="1">
      <c r="A17" s="57">
        <v>13020000</v>
      </c>
      <c r="B17" s="116" t="s">
        <v>34</v>
      </c>
      <c r="C17" s="62">
        <v>0</v>
      </c>
      <c r="D17" s="63">
        <v>0</v>
      </c>
      <c r="E17" s="63"/>
      <c r="F17" s="64" t="e">
        <f t="shared" si="0"/>
        <v>#DIV/0!</v>
      </c>
      <c r="G17" s="62">
        <f t="shared" si="1"/>
        <v>0</v>
      </c>
    </row>
    <row r="18" spans="1:7" ht="60.75" customHeight="1" hidden="1">
      <c r="A18" s="57">
        <v>13010200</v>
      </c>
      <c r="B18" s="116" t="s">
        <v>228</v>
      </c>
      <c r="C18" s="62"/>
      <c r="D18" s="63"/>
      <c r="E18" s="63">
        <v>136.94</v>
      </c>
      <c r="F18" s="64"/>
      <c r="G18" s="62">
        <f t="shared" si="1"/>
        <v>-136.94</v>
      </c>
    </row>
    <row r="19" spans="1:7" ht="15.75" customHeight="1" hidden="1">
      <c r="A19" s="57">
        <v>13020000</v>
      </c>
      <c r="B19" s="116" t="s">
        <v>230</v>
      </c>
      <c r="C19" s="62"/>
      <c r="D19" s="63"/>
      <c r="E19" s="63">
        <v>14.4</v>
      </c>
      <c r="F19" s="64"/>
      <c r="G19" s="62">
        <f t="shared" si="1"/>
        <v>-14.4</v>
      </c>
    </row>
    <row r="20" spans="1:7" ht="43.5" customHeight="1" hidden="1">
      <c r="A20" s="57">
        <v>13020200</v>
      </c>
      <c r="B20" s="116" t="s">
        <v>229</v>
      </c>
      <c r="C20" s="62"/>
      <c r="D20" s="63"/>
      <c r="E20" s="63">
        <v>14.4</v>
      </c>
      <c r="F20" s="64"/>
      <c r="G20" s="62">
        <f t="shared" si="1"/>
        <v>-14.4</v>
      </c>
    </row>
    <row r="21" spans="1:7" ht="18.75">
      <c r="A21" s="57">
        <v>14000000</v>
      </c>
      <c r="B21" s="116" t="s">
        <v>35</v>
      </c>
      <c r="C21" s="62">
        <f>C24+C26+C28</f>
        <v>12687000</v>
      </c>
      <c r="D21" s="63">
        <f>D24+D26+D28</f>
        <v>1945015.98</v>
      </c>
      <c r="E21" s="62">
        <f>E24+E26+E28</f>
        <v>2623553.06</v>
      </c>
      <c r="F21" s="64">
        <f t="shared" si="0"/>
        <v>15.330779380468195</v>
      </c>
      <c r="G21" s="62">
        <f t="shared" si="1"/>
        <v>-678537.0800000001</v>
      </c>
    </row>
    <row r="22" spans="1:7" ht="15.75" customHeight="1" hidden="1">
      <c r="A22" s="57">
        <v>16000000</v>
      </c>
      <c r="B22" s="116" t="s">
        <v>37</v>
      </c>
      <c r="C22" s="62">
        <f>C23</f>
        <v>0</v>
      </c>
      <c r="D22" s="63">
        <f>D23</f>
        <v>0</v>
      </c>
      <c r="E22" s="63">
        <f>E23</f>
        <v>0</v>
      </c>
      <c r="F22" s="64" t="e">
        <f t="shared" si="0"/>
        <v>#DIV/0!</v>
      </c>
      <c r="G22" s="62">
        <f aca="true" t="shared" si="2" ref="G22:G27">D22-E22</f>
        <v>0</v>
      </c>
    </row>
    <row r="23" spans="1:7" ht="15.75" customHeight="1" hidden="1">
      <c r="A23" s="57">
        <v>16010000</v>
      </c>
      <c r="B23" s="116" t="s">
        <v>38</v>
      </c>
      <c r="C23" s="62">
        <v>0</v>
      </c>
      <c r="D23" s="63">
        <v>0</v>
      </c>
      <c r="E23" s="63">
        <v>0</v>
      </c>
      <c r="F23" s="64" t="e">
        <f t="shared" si="0"/>
        <v>#DIV/0!</v>
      </c>
      <c r="G23" s="62">
        <f t="shared" si="2"/>
        <v>0</v>
      </c>
    </row>
    <row r="24" spans="1:7" ht="37.5">
      <c r="A24" s="57">
        <v>14020000</v>
      </c>
      <c r="B24" s="116" t="s">
        <v>113</v>
      </c>
      <c r="C24" s="62">
        <f>C25</f>
        <v>1060000</v>
      </c>
      <c r="D24" s="63">
        <f>D25</f>
        <v>0</v>
      </c>
      <c r="E24" s="63">
        <f>E25</f>
        <v>282513.35</v>
      </c>
      <c r="F24" s="64">
        <f t="shared" si="0"/>
        <v>0</v>
      </c>
      <c r="G24" s="62">
        <f t="shared" si="2"/>
        <v>-282513.35</v>
      </c>
    </row>
    <row r="25" spans="1:7" ht="18.75">
      <c r="A25" s="57">
        <v>14021900</v>
      </c>
      <c r="B25" s="116" t="s">
        <v>114</v>
      </c>
      <c r="C25" s="62">
        <v>1060000</v>
      </c>
      <c r="D25" s="63">
        <v>0</v>
      </c>
      <c r="E25" s="63">
        <v>282513.35</v>
      </c>
      <c r="F25" s="64">
        <f t="shared" si="0"/>
        <v>0</v>
      </c>
      <c r="G25" s="62">
        <f t="shared" si="2"/>
        <v>-282513.35</v>
      </c>
    </row>
    <row r="26" spans="1:7" ht="37.5">
      <c r="A26" s="57">
        <v>14030000</v>
      </c>
      <c r="B26" s="116" t="s">
        <v>115</v>
      </c>
      <c r="C26" s="62">
        <v>4442000</v>
      </c>
      <c r="D26" s="63">
        <f>D27</f>
        <v>0</v>
      </c>
      <c r="E26" s="63">
        <f>E27</f>
        <v>921188.18</v>
      </c>
      <c r="F26" s="64">
        <f t="shared" si="0"/>
        <v>0</v>
      </c>
      <c r="G26" s="62">
        <f t="shared" si="2"/>
        <v>-921188.18</v>
      </c>
    </row>
    <row r="27" spans="1:7" ht="18.75">
      <c r="A27" s="57">
        <v>14031900</v>
      </c>
      <c r="B27" s="116" t="s">
        <v>114</v>
      </c>
      <c r="C27" s="62">
        <v>4442000</v>
      </c>
      <c r="D27" s="63">
        <v>0</v>
      </c>
      <c r="E27" s="63">
        <v>921188.18</v>
      </c>
      <c r="F27" s="64">
        <f t="shared" si="0"/>
        <v>0</v>
      </c>
      <c r="G27" s="62">
        <f t="shared" si="2"/>
        <v>-921188.18</v>
      </c>
    </row>
    <row r="28" spans="1:7" ht="37.5">
      <c r="A28" s="57">
        <v>14040000</v>
      </c>
      <c r="B28" s="116" t="s">
        <v>36</v>
      </c>
      <c r="C28" s="62">
        <v>7185000</v>
      </c>
      <c r="D28" s="63">
        <v>1945015.98</v>
      </c>
      <c r="E28" s="63">
        <v>1419851.53</v>
      </c>
      <c r="F28" s="64">
        <f>D28/C28*100</f>
        <v>27.070507724425884</v>
      </c>
      <c r="G28" s="62">
        <f>D28-E28</f>
        <v>525164.45</v>
      </c>
    </row>
    <row r="29" spans="1:7" ht="18.75">
      <c r="A29" s="113">
        <v>18000000</v>
      </c>
      <c r="B29" s="125" t="s">
        <v>39</v>
      </c>
      <c r="C29" s="60">
        <f>C30+C41+C42+C43</f>
        <v>81677005</v>
      </c>
      <c r="D29" s="58">
        <f>D30+D41+D42+D43</f>
        <v>16779592.94</v>
      </c>
      <c r="E29" s="58">
        <f>E30+E41+E42+E43</f>
        <v>17473980.12</v>
      </c>
      <c r="F29" s="59">
        <f aca="true" t="shared" si="3" ref="F29:F43">D29/C29*100</f>
        <v>20.54383965229871</v>
      </c>
      <c r="G29" s="60">
        <f t="shared" si="1"/>
        <v>-694387.1799999997</v>
      </c>
    </row>
    <row r="30" spans="1:7" ht="18.75">
      <c r="A30" s="57">
        <v>18010000</v>
      </c>
      <c r="B30" s="116" t="s">
        <v>116</v>
      </c>
      <c r="C30" s="62">
        <f>C31+C32+C33+C34+C35+C36+C37+C38+C39</f>
        <v>45503837</v>
      </c>
      <c r="D30" s="63">
        <f>D31+D32+D33+D34+D35+D36+D37+D38+D39</f>
        <v>6532068.86</v>
      </c>
      <c r="E30" s="63">
        <f>E31+E32+E33+E34+E35+E36+E37+E38+E39+E40</f>
        <v>9169977.5</v>
      </c>
      <c r="F30" s="64">
        <f t="shared" si="3"/>
        <v>14.354984745572116</v>
      </c>
      <c r="G30" s="62">
        <f t="shared" si="1"/>
        <v>-2637908.6399999997</v>
      </c>
    </row>
    <row r="31" spans="1:7" ht="75">
      <c r="A31" s="57">
        <v>18010100</v>
      </c>
      <c r="B31" s="116" t="s">
        <v>231</v>
      </c>
      <c r="C31" s="62">
        <v>137300</v>
      </c>
      <c r="D31" s="63">
        <v>37407.06</v>
      </c>
      <c r="E31" s="62">
        <v>33826.36</v>
      </c>
      <c r="F31" s="64">
        <f t="shared" si="3"/>
        <v>27.24476329206118</v>
      </c>
      <c r="G31" s="62">
        <f t="shared" si="1"/>
        <v>3580.699999999997</v>
      </c>
    </row>
    <row r="32" spans="1:7" ht="75">
      <c r="A32" s="57">
        <v>18010200</v>
      </c>
      <c r="B32" s="116" t="s">
        <v>232</v>
      </c>
      <c r="C32" s="62">
        <v>332680</v>
      </c>
      <c r="D32" s="63">
        <v>76452.86</v>
      </c>
      <c r="E32" s="62">
        <v>41844.83</v>
      </c>
      <c r="F32" s="64">
        <f t="shared" si="3"/>
        <v>22.98090056510761</v>
      </c>
      <c r="G32" s="62">
        <f t="shared" si="1"/>
        <v>34608.03</v>
      </c>
    </row>
    <row r="33" spans="1:7" ht="75">
      <c r="A33" s="57">
        <v>18010300</v>
      </c>
      <c r="B33" s="116" t="s">
        <v>233</v>
      </c>
      <c r="C33" s="62">
        <v>216800</v>
      </c>
      <c r="D33" s="63">
        <v>25265.87</v>
      </c>
      <c r="E33" s="62">
        <v>26692.38</v>
      </c>
      <c r="F33" s="64">
        <f t="shared" si="3"/>
        <v>11.653999077490775</v>
      </c>
      <c r="G33" s="62">
        <f t="shared" si="1"/>
        <v>-1426.510000000002</v>
      </c>
    </row>
    <row r="34" spans="1:7" ht="75">
      <c r="A34" s="57">
        <v>18010400</v>
      </c>
      <c r="B34" s="116" t="s">
        <v>234</v>
      </c>
      <c r="C34" s="62">
        <v>3925000</v>
      </c>
      <c r="D34" s="63">
        <v>1036323.85</v>
      </c>
      <c r="E34" s="62">
        <v>770203.11</v>
      </c>
      <c r="F34" s="64">
        <f t="shared" si="3"/>
        <v>26.403155414012737</v>
      </c>
      <c r="G34" s="62">
        <f t="shared" si="1"/>
        <v>266120.74</v>
      </c>
    </row>
    <row r="35" spans="1:7" ht="18.75">
      <c r="A35" s="57">
        <v>18010500</v>
      </c>
      <c r="B35" s="116" t="s">
        <v>235</v>
      </c>
      <c r="C35" s="62">
        <v>29300000</v>
      </c>
      <c r="D35" s="63">
        <v>2242378.18</v>
      </c>
      <c r="E35" s="62">
        <v>5119526.38</v>
      </c>
      <c r="F35" s="64">
        <f t="shared" si="3"/>
        <v>7.6531678498293525</v>
      </c>
      <c r="G35" s="62">
        <f t="shared" si="1"/>
        <v>-2877148.1999999997</v>
      </c>
    </row>
    <row r="36" spans="1:7" ht="18.75">
      <c r="A36" s="57">
        <v>18010600</v>
      </c>
      <c r="B36" s="116" t="s">
        <v>236</v>
      </c>
      <c r="C36" s="62">
        <v>10000000</v>
      </c>
      <c r="D36" s="63">
        <v>2683013.37</v>
      </c>
      <c r="E36" s="62">
        <v>2768132.09</v>
      </c>
      <c r="F36" s="64">
        <f t="shared" si="3"/>
        <v>26.830133700000005</v>
      </c>
      <c r="G36" s="62">
        <f t="shared" si="1"/>
        <v>-85118.71999999974</v>
      </c>
    </row>
    <row r="37" spans="1:7" ht="18.75">
      <c r="A37" s="57">
        <v>18010700</v>
      </c>
      <c r="B37" s="116" t="s">
        <v>237</v>
      </c>
      <c r="C37" s="62">
        <v>62057</v>
      </c>
      <c r="D37" s="63">
        <v>16600.81</v>
      </c>
      <c r="E37" s="62">
        <v>3754.72</v>
      </c>
      <c r="F37" s="64">
        <f t="shared" si="3"/>
        <v>26.750906424738545</v>
      </c>
      <c r="G37" s="62">
        <f t="shared" si="1"/>
        <v>12846.090000000002</v>
      </c>
    </row>
    <row r="38" spans="1:7" ht="18.75">
      <c r="A38" s="57">
        <v>18010900</v>
      </c>
      <c r="B38" s="116" t="s">
        <v>238</v>
      </c>
      <c r="C38" s="62">
        <v>1480000</v>
      </c>
      <c r="D38" s="63">
        <v>389626.86</v>
      </c>
      <c r="E38" s="62">
        <v>366157.5</v>
      </c>
      <c r="F38" s="64">
        <f t="shared" si="3"/>
        <v>26.326139189189192</v>
      </c>
      <c r="G38" s="62">
        <f t="shared" si="1"/>
        <v>23469.359999999986</v>
      </c>
    </row>
    <row r="39" spans="1:7" ht="18.75">
      <c r="A39" s="57">
        <v>18011000</v>
      </c>
      <c r="B39" s="116" t="s">
        <v>239</v>
      </c>
      <c r="C39" s="62">
        <v>50000</v>
      </c>
      <c r="D39" s="63">
        <v>25000</v>
      </c>
      <c r="E39" s="62">
        <v>39840.13</v>
      </c>
      <c r="F39" s="64">
        <f t="shared" si="3"/>
        <v>50</v>
      </c>
      <c r="G39" s="62">
        <f t="shared" si="1"/>
        <v>-14840.129999999997</v>
      </c>
    </row>
    <row r="40" spans="1:7" ht="18.75" hidden="1">
      <c r="A40" s="57">
        <v>18011100</v>
      </c>
      <c r="B40" s="116" t="s">
        <v>256</v>
      </c>
      <c r="C40" s="62">
        <v>0</v>
      </c>
      <c r="D40" s="63">
        <v>0</v>
      </c>
      <c r="E40" s="62"/>
      <c r="F40" s="64"/>
      <c r="G40" s="62">
        <f t="shared" si="1"/>
        <v>0</v>
      </c>
    </row>
    <row r="41" spans="1:7" ht="18.75">
      <c r="A41" s="57">
        <v>18030000</v>
      </c>
      <c r="B41" s="116" t="s">
        <v>40</v>
      </c>
      <c r="C41" s="62">
        <v>3500</v>
      </c>
      <c r="D41" s="63">
        <v>2320</v>
      </c>
      <c r="E41" s="62">
        <v>1961</v>
      </c>
      <c r="F41" s="64"/>
      <c r="G41" s="62">
        <f t="shared" si="1"/>
        <v>359</v>
      </c>
    </row>
    <row r="42" spans="1:7" ht="37.5">
      <c r="A42" s="57">
        <v>18040000</v>
      </c>
      <c r="B42" s="116" t="s">
        <v>41</v>
      </c>
      <c r="C42" s="62">
        <v>0</v>
      </c>
      <c r="D42" s="63">
        <v>0</v>
      </c>
      <c r="E42" s="62">
        <v>0</v>
      </c>
      <c r="F42" s="64"/>
      <c r="G42" s="62">
        <f t="shared" si="1"/>
        <v>0</v>
      </c>
    </row>
    <row r="43" spans="1:7" ht="18.75">
      <c r="A43" s="57">
        <v>18050000</v>
      </c>
      <c r="B43" s="116" t="s">
        <v>42</v>
      </c>
      <c r="C43" s="62">
        <v>36169668</v>
      </c>
      <c r="D43" s="63">
        <v>10245204.08</v>
      </c>
      <c r="E43" s="62">
        <v>8302041.62</v>
      </c>
      <c r="F43" s="64">
        <f t="shared" si="3"/>
        <v>28.32540259976951</v>
      </c>
      <c r="G43" s="62">
        <f t="shared" si="1"/>
        <v>1943162.46</v>
      </c>
    </row>
    <row r="44" spans="1:7" ht="15.75" customHeight="1" hidden="1">
      <c r="A44" s="57">
        <v>19000000</v>
      </c>
      <c r="B44" s="116" t="s">
        <v>43</v>
      </c>
      <c r="C44" s="62">
        <f>C45</f>
        <v>0</v>
      </c>
      <c r="D44" s="63">
        <f>D45</f>
        <v>0</v>
      </c>
      <c r="E44" s="63">
        <f>E45</f>
        <v>0</v>
      </c>
      <c r="F44" s="64"/>
      <c r="G44" s="62">
        <f t="shared" si="1"/>
        <v>0</v>
      </c>
    </row>
    <row r="45" spans="1:7" ht="15.75" customHeight="1" hidden="1">
      <c r="A45" s="57">
        <v>19010000</v>
      </c>
      <c r="B45" s="116" t="s">
        <v>43</v>
      </c>
      <c r="C45" s="62">
        <v>0</v>
      </c>
      <c r="D45" s="63">
        <v>0</v>
      </c>
      <c r="E45" s="63">
        <v>0</v>
      </c>
      <c r="F45" s="64"/>
      <c r="G45" s="62">
        <f t="shared" si="1"/>
        <v>0</v>
      </c>
    </row>
    <row r="46" spans="1:7" ht="18.75">
      <c r="A46" s="113">
        <v>20000000</v>
      </c>
      <c r="B46" s="107" t="s">
        <v>44</v>
      </c>
      <c r="C46" s="60">
        <f>C47+C57+C63+C64+C66</f>
        <v>2158771</v>
      </c>
      <c r="D46" s="58">
        <f>D47+D56+D66</f>
        <v>612717.58</v>
      </c>
      <c r="E46" s="60">
        <f>E47+E56+E65</f>
        <v>694234.61</v>
      </c>
      <c r="F46" s="59">
        <f t="shared" si="0"/>
        <v>28.382703862521772</v>
      </c>
      <c r="G46" s="60">
        <f t="shared" si="1"/>
        <v>-81517.03000000003</v>
      </c>
    </row>
    <row r="47" spans="1:7" ht="37.5">
      <c r="A47" s="57">
        <v>21000000</v>
      </c>
      <c r="B47" s="116" t="s">
        <v>45</v>
      </c>
      <c r="C47" s="62">
        <f>C49+C50</f>
        <v>102500</v>
      </c>
      <c r="D47" s="63">
        <f>D50+D48</f>
        <v>23426.33</v>
      </c>
      <c r="E47" s="62">
        <f>E48+E50</f>
        <v>27456.2</v>
      </c>
      <c r="F47" s="64">
        <f t="shared" si="0"/>
        <v>22.854956097560976</v>
      </c>
      <c r="G47" s="62">
        <f t="shared" si="1"/>
        <v>-4029.869999999999</v>
      </c>
    </row>
    <row r="48" spans="1:7" ht="56.25">
      <c r="A48" s="57">
        <v>21010000</v>
      </c>
      <c r="B48" s="116" t="s">
        <v>46</v>
      </c>
      <c r="C48" s="62">
        <f>C49</f>
        <v>25000</v>
      </c>
      <c r="D48" s="63">
        <f>D49</f>
        <v>21824</v>
      </c>
      <c r="E48" s="63">
        <f>E49</f>
        <v>2784</v>
      </c>
      <c r="F48" s="64">
        <f t="shared" si="0"/>
        <v>87.29599999999999</v>
      </c>
      <c r="G48" s="62">
        <f t="shared" si="1"/>
        <v>19040</v>
      </c>
    </row>
    <row r="49" spans="1:7" ht="56.25">
      <c r="A49" s="57">
        <v>21010300</v>
      </c>
      <c r="B49" s="116" t="s">
        <v>47</v>
      </c>
      <c r="C49" s="62">
        <v>25000</v>
      </c>
      <c r="D49" s="63">
        <v>21824</v>
      </c>
      <c r="E49" s="63">
        <v>2784</v>
      </c>
      <c r="F49" s="64">
        <f t="shared" si="0"/>
        <v>87.29599999999999</v>
      </c>
      <c r="G49" s="62">
        <f t="shared" si="1"/>
        <v>19040</v>
      </c>
    </row>
    <row r="50" spans="1:7" ht="18.75">
      <c r="A50" s="57">
        <v>21080000</v>
      </c>
      <c r="B50" s="116" t="s">
        <v>48</v>
      </c>
      <c r="C50" s="62">
        <f>C52+C53+C54+C55</f>
        <v>77500</v>
      </c>
      <c r="D50" s="63">
        <f>D53+D55</f>
        <v>1602.33</v>
      </c>
      <c r="E50" s="63">
        <f>E53+E54+E52</f>
        <v>24672.2</v>
      </c>
      <c r="F50" s="64">
        <f t="shared" si="0"/>
        <v>2.067522580645161</v>
      </c>
      <c r="G50" s="62">
        <f t="shared" si="1"/>
        <v>-23069.870000000003</v>
      </c>
    </row>
    <row r="51" spans="1:7" ht="93.75" hidden="1">
      <c r="A51" s="57">
        <v>21080900</v>
      </c>
      <c r="B51" s="116" t="s">
        <v>117</v>
      </c>
      <c r="C51" s="62">
        <v>0</v>
      </c>
      <c r="D51" s="63">
        <v>0</v>
      </c>
      <c r="E51" s="63">
        <v>0</v>
      </c>
      <c r="F51" s="64" t="e">
        <f t="shared" si="0"/>
        <v>#DIV/0!</v>
      </c>
      <c r="G51" s="62">
        <f>D51-E51</f>
        <v>0</v>
      </c>
    </row>
    <row r="52" spans="1:7" ht="93.75">
      <c r="A52" s="57">
        <v>21080900</v>
      </c>
      <c r="B52" s="116" t="s">
        <v>257</v>
      </c>
      <c r="C52" s="62">
        <v>0</v>
      </c>
      <c r="D52" s="63">
        <v>0</v>
      </c>
      <c r="E52" s="63">
        <v>0</v>
      </c>
      <c r="F52" s="64"/>
      <c r="G52" s="62"/>
    </row>
    <row r="53" spans="1:7" ht="18.75">
      <c r="A53" s="57">
        <v>21081100</v>
      </c>
      <c r="B53" s="116" t="s">
        <v>49</v>
      </c>
      <c r="C53" s="62">
        <v>30000</v>
      </c>
      <c r="D53" s="63">
        <v>-6598</v>
      </c>
      <c r="E53" s="63">
        <v>16286</v>
      </c>
      <c r="F53" s="64">
        <f t="shared" si="0"/>
        <v>-21.993333333333336</v>
      </c>
      <c r="G53" s="62">
        <f t="shared" si="1"/>
        <v>-22884</v>
      </c>
    </row>
    <row r="54" spans="1:7" ht="75">
      <c r="A54" s="57">
        <v>21081500</v>
      </c>
      <c r="B54" s="116" t="s">
        <v>118</v>
      </c>
      <c r="C54" s="62">
        <v>7500</v>
      </c>
      <c r="D54" s="63">
        <v>0</v>
      </c>
      <c r="E54" s="63">
        <v>8386.2</v>
      </c>
      <c r="F54" s="64">
        <f t="shared" si="0"/>
        <v>0</v>
      </c>
      <c r="G54" s="62">
        <f t="shared" si="1"/>
        <v>-8386.2</v>
      </c>
    </row>
    <row r="55" spans="1:7" ht="18.75">
      <c r="A55" s="57">
        <v>21081700</v>
      </c>
      <c r="B55" s="116" t="s">
        <v>268</v>
      </c>
      <c r="C55" s="62">
        <v>40000</v>
      </c>
      <c r="D55" s="63">
        <v>8200.33</v>
      </c>
      <c r="E55" s="63"/>
      <c r="F55" s="64">
        <f t="shared" si="0"/>
        <v>20.500825</v>
      </c>
      <c r="G55" s="62"/>
    </row>
    <row r="56" spans="1:7" ht="37.5">
      <c r="A56" s="57">
        <v>22000000</v>
      </c>
      <c r="B56" s="116" t="s">
        <v>304</v>
      </c>
      <c r="C56" s="62">
        <f>C57+C63+C64</f>
        <v>2054946</v>
      </c>
      <c r="D56" s="63">
        <f>D63+D64+D57</f>
        <v>557023.52</v>
      </c>
      <c r="E56" s="62">
        <f>E63+E64+E57</f>
        <v>571719.0700000001</v>
      </c>
      <c r="F56" s="64">
        <f t="shared" si="0"/>
        <v>27.10647968365106</v>
      </c>
      <c r="G56" s="62">
        <f t="shared" si="1"/>
        <v>-14695.550000000047</v>
      </c>
    </row>
    <row r="57" spans="1:7" ht="18.75">
      <c r="A57" s="57">
        <v>22010000</v>
      </c>
      <c r="B57" s="116" t="s">
        <v>50</v>
      </c>
      <c r="C57" s="62">
        <f>C59+C60+C61+C62</f>
        <v>1654866</v>
      </c>
      <c r="D57" s="63">
        <f>D60+D61+D62+D59+D58</f>
        <v>468357.72000000003</v>
      </c>
      <c r="E57" s="63">
        <f>E60+E59+E61+E62</f>
        <v>429734.97000000003</v>
      </c>
      <c r="F57" s="64">
        <f t="shared" si="0"/>
        <v>28.30185163028306</v>
      </c>
      <c r="G57" s="62">
        <f t="shared" si="1"/>
        <v>38622.75</v>
      </c>
    </row>
    <row r="58" spans="1:7" ht="75">
      <c r="A58" s="57">
        <v>22010200</v>
      </c>
      <c r="B58" s="116" t="s">
        <v>305</v>
      </c>
      <c r="C58" s="62">
        <v>0</v>
      </c>
      <c r="D58" s="63">
        <v>384.2</v>
      </c>
      <c r="E58" s="63">
        <v>0</v>
      </c>
      <c r="F58" s="64">
        <v>0</v>
      </c>
      <c r="G58" s="62">
        <v>0</v>
      </c>
    </row>
    <row r="59" spans="1:7" ht="56.25">
      <c r="A59" s="57">
        <v>22010300</v>
      </c>
      <c r="B59" s="116" t="s">
        <v>306</v>
      </c>
      <c r="C59" s="62">
        <v>61908</v>
      </c>
      <c r="D59" s="63">
        <v>20870</v>
      </c>
      <c r="E59" s="63">
        <v>13130</v>
      </c>
      <c r="F59" s="64">
        <f t="shared" si="0"/>
        <v>33.71131356205983</v>
      </c>
      <c r="G59" s="62">
        <f t="shared" si="1"/>
        <v>7740</v>
      </c>
    </row>
    <row r="60" spans="1:7" ht="18.75">
      <c r="A60" s="57">
        <v>22012500</v>
      </c>
      <c r="B60" s="116" t="s">
        <v>269</v>
      </c>
      <c r="C60" s="62">
        <v>1246000</v>
      </c>
      <c r="D60" s="63">
        <v>405269.52</v>
      </c>
      <c r="E60" s="63">
        <v>359665.77</v>
      </c>
      <c r="F60" s="64">
        <f t="shared" si="0"/>
        <v>32.52564365971108</v>
      </c>
      <c r="G60" s="62">
        <f t="shared" si="1"/>
        <v>45603.75</v>
      </c>
    </row>
    <row r="61" spans="1:7" ht="37.5">
      <c r="A61" s="57">
        <v>22012600</v>
      </c>
      <c r="B61" s="116" t="s">
        <v>307</v>
      </c>
      <c r="C61" s="62">
        <v>309275</v>
      </c>
      <c r="D61" s="63">
        <v>41834</v>
      </c>
      <c r="E61" s="63">
        <v>56939.2</v>
      </c>
      <c r="F61" s="64">
        <f t="shared" si="0"/>
        <v>13.526473203459705</v>
      </c>
      <c r="G61" s="62">
        <f t="shared" si="1"/>
        <v>-15105.199999999997</v>
      </c>
    </row>
    <row r="62" spans="1:7" ht="37.5">
      <c r="A62" s="57">
        <v>22012900</v>
      </c>
      <c r="B62" s="116" t="s">
        <v>308</v>
      </c>
      <c r="C62" s="62">
        <v>37683</v>
      </c>
      <c r="D62" s="63">
        <v>0</v>
      </c>
      <c r="E62" s="63">
        <v>0</v>
      </c>
      <c r="F62" s="64">
        <f t="shared" si="0"/>
        <v>0</v>
      </c>
      <c r="G62" s="62">
        <f t="shared" si="1"/>
        <v>0</v>
      </c>
    </row>
    <row r="63" spans="1:7" ht="75">
      <c r="A63" s="57">
        <v>22080400</v>
      </c>
      <c r="B63" s="116" t="s">
        <v>309</v>
      </c>
      <c r="C63" s="62">
        <v>85500</v>
      </c>
      <c r="D63" s="63">
        <v>32487.26</v>
      </c>
      <c r="E63" s="63">
        <v>88033.94</v>
      </c>
      <c r="F63" s="64">
        <f t="shared" si="0"/>
        <v>37.99679532163743</v>
      </c>
      <c r="G63" s="62">
        <f t="shared" si="1"/>
        <v>-55546.68000000001</v>
      </c>
    </row>
    <row r="64" spans="1:7" ht="18.75">
      <c r="A64" s="57">
        <v>22090000</v>
      </c>
      <c r="B64" s="116" t="s">
        <v>51</v>
      </c>
      <c r="C64" s="62">
        <v>314580</v>
      </c>
      <c r="D64" s="63">
        <v>56178.54</v>
      </c>
      <c r="E64" s="63">
        <v>53950.16</v>
      </c>
      <c r="F64" s="64">
        <f t="shared" si="0"/>
        <v>17.858268167079917</v>
      </c>
      <c r="G64" s="62">
        <f t="shared" si="1"/>
        <v>2228.3799999999974</v>
      </c>
    </row>
    <row r="65" spans="1:7" ht="18.75">
      <c r="A65" s="57">
        <v>24000000</v>
      </c>
      <c r="B65" s="116" t="s">
        <v>52</v>
      </c>
      <c r="C65" s="62">
        <f>C66</f>
        <v>1325</v>
      </c>
      <c r="D65" s="63">
        <f>D66</f>
        <v>32267.73</v>
      </c>
      <c r="E65" s="63">
        <f>E66</f>
        <v>95059.34</v>
      </c>
      <c r="F65" s="64">
        <f t="shared" si="0"/>
        <v>2435.3003773584906</v>
      </c>
      <c r="G65" s="62">
        <f t="shared" si="1"/>
        <v>-62791.61</v>
      </c>
    </row>
    <row r="66" spans="1:7" ht="18.75">
      <c r="A66" s="57">
        <v>24060300</v>
      </c>
      <c r="B66" s="116" t="s">
        <v>53</v>
      </c>
      <c r="C66" s="62">
        <v>1325</v>
      </c>
      <c r="D66" s="63">
        <v>32267.73</v>
      </c>
      <c r="E66" s="63">
        <v>95059.34</v>
      </c>
      <c r="F66" s="64">
        <f t="shared" si="0"/>
        <v>2435.3003773584906</v>
      </c>
      <c r="G66" s="62">
        <f t="shared" si="1"/>
        <v>-62791.61</v>
      </c>
    </row>
    <row r="67" spans="1:7" s="37" customFormat="1" ht="18.75">
      <c r="A67" s="113">
        <v>30000000</v>
      </c>
      <c r="B67" s="107" t="s">
        <v>55</v>
      </c>
      <c r="C67" s="60">
        <v>0</v>
      </c>
      <c r="D67" s="58">
        <f>D69</f>
        <v>0</v>
      </c>
      <c r="E67" s="63">
        <f>E69</f>
        <v>0</v>
      </c>
      <c r="F67" s="64"/>
      <c r="G67" s="62">
        <v>0</v>
      </c>
    </row>
    <row r="68" spans="1:7" ht="15.75" customHeight="1" hidden="1">
      <c r="A68" s="57">
        <v>24060600</v>
      </c>
      <c r="B68" s="116" t="s">
        <v>54</v>
      </c>
      <c r="C68" s="62"/>
      <c r="D68" s="63"/>
      <c r="E68" s="63">
        <v>0</v>
      </c>
      <c r="F68" s="64" t="e">
        <f t="shared" si="0"/>
        <v>#DIV/0!</v>
      </c>
      <c r="G68" s="62">
        <f t="shared" si="1"/>
        <v>0</v>
      </c>
    </row>
    <row r="69" spans="1:7" ht="18.75">
      <c r="A69" s="57">
        <v>31000000</v>
      </c>
      <c r="B69" s="116" t="s">
        <v>119</v>
      </c>
      <c r="C69" s="62">
        <f>C71</f>
        <v>0</v>
      </c>
      <c r="D69" s="63">
        <f>D71</f>
        <v>0</v>
      </c>
      <c r="E69" s="63">
        <f>E70</f>
        <v>0</v>
      </c>
      <c r="F69" s="64"/>
      <c r="G69" s="62">
        <f t="shared" si="1"/>
        <v>0</v>
      </c>
    </row>
    <row r="70" spans="1:7" ht="112.5">
      <c r="A70" s="57">
        <v>31010000</v>
      </c>
      <c r="B70" s="116" t="s">
        <v>258</v>
      </c>
      <c r="C70" s="62">
        <v>0</v>
      </c>
      <c r="D70" s="63">
        <v>0</v>
      </c>
      <c r="E70" s="63">
        <f>E71</f>
        <v>0</v>
      </c>
      <c r="F70" s="64"/>
      <c r="G70" s="62">
        <f t="shared" si="1"/>
        <v>0</v>
      </c>
    </row>
    <row r="71" spans="1:7" ht="112.5">
      <c r="A71" s="57">
        <v>31010200</v>
      </c>
      <c r="B71" s="116" t="s">
        <v>259</v>
      </c>
      <c r="C71" s="62">
        <v>0</v>
      </c>
      <c r="D71" s="63">
        <v>0</v>
      </c>
      <c r="E71" s="63">
        <v>0</v>
      </c>
      <c r="F71" s="64"/>
      <c r="G71" s="62">
        <f t="shared" si="1"/>
        <v>0</v>
      </c>
    </row>
    <row r="72" spans="1:7" ht="18.75" hidden="1">
      <c r="A72" s="57"/>
      <c r="B72" s="116"/>
      <c r="C72" s="62"/>
      <c r="D72" s="63"/>
      <c r="E72" s="63"/>
      <c r="F72" s="64"/>
      <c r="G72" s="62"/>
    </row>
    <row r="73" spans="1:7" ht="18.75">
      <c r="A73" s="113"/>
      <c r="B73" s="117" t="s">
        <v>56</v>
      </c>
      <c r="C73" s="60">
        <f>C11+C46+C69</f>
        <v>265000000</v>
      </c>
      <c r="D73" s="58">
        <f>D11+D46+D69</f>
        <v>57473094.08</v>
      </c>
      <c r="E73" s="58">
        <f>E11+E46+E67</f>
        <v>52627675.260000005</v>
      </c>
      <c r="F73" s="59">
        <f t="shared" si="0"/>
        <v>21.68796003018868</v>
      </c>
      <c r="G73" s="60">
        <f t="shared" si="1"/>
        <v>4845418.819999993</v>
      </c>
    </row>
    <row r="74" spans="1:7" ht="18.75">
      <c r="A74" s="113">
        <v>40000000</v>
      </c>
      <c r="B74" s="117" t="s">
        <v>57</v>
      </c>
      <c r="C74" s="63">
        <f>C83</f>
        <v>101858300</v>
      </c>
      <c r="D74" s="63">
        <v>24169600</v>
      </c>
      <c r="E74" s="63">
        <f>E86</f>
        <v>23545400</v>
      </c>
      <c r="F74" s="64">
        <f t="shared" si="0"/>
        <v>23.728650487981835</v>
      </c>
      <c r="G74" s="62">
        <f t="shared" si="1"/>
        <v>624200</v>
      </c>
    </row>
    <row r="75" spans="1:7" ht="15.75" customHeight="1" hidden="1">
      <c r="A75" s="57">
        <v>41020000</v>
      </c>
      <c r="B75" s="118" t="s">
        <v>58</v>
      </c>
      <c r="C75" s="62">
        <f>C76</f>
        <v>0</v>
      </c>
      <c r="D75" s="63">
        <f>D76</f>
        <v>0</v>
      </c>
      <c r="E75" s="63">
        <f aca="true" t="shared" si="4" ref="E75:E82">E87</f>
        <v>0</v>
      </c>
      <c r="F75" s="64" t="e">
        <f t="shared" si="0"/>
        <v>#DIV/0!</v>
      </c>
      <c r="G75" s="62">
        <f t="shared" si="1"/>
        <v>0</v>
      </c>
    </row>
    <row r="76" spans="1:7" ht="31.5" customHeight="1" hidden="1">
      <c r="A76" s="57">
        <v>41020600</v>
      </c>
      <c r="B76" s="119" t="s">
        <v>59</v>
      </c>
      <c r="C76" s="62">
        <v>0</v>
      </c>
      <c r="D76" s="63"/>
      <c r="E76" s="63">
        <f t="shared" si="4"/>
        <v>0</v>
      </c>
      <c r="F76" s="64" t="e">
        <f t="shared" si="0"/>
        <v>#DIV/0!</v>
      </c>
      <c r="G76" s="62">
        <f t="shared" si="1"/>
        <v>0</v>
      </c>
    </row>
    <row r="77" spans="1:7" ht="15.75" customHeight="1" hidden="1">
      <c r="A77" s="57">
        <v>410216</v>
      </c>
      <c r="B77" s="119" t="s">
        <v>60</v>
      </c>
      <c r="C77" s="62"/>
      <c r="D77" s="63"/>
      <c r="E77" s="63">
        <f t="shared" si="4"/>
        <v>0</v>
      </c>
      <c r="F77" s="64" t="e">
        <f t="shared" si="0"/>
        <v>#DIV/0!</v>
      </c>
      <c r="G77" s="62">
        <f t="shared" si="1"/>
        <v>0</v>
      </c>
    </row>
    <row r="78" spans="1:7" ht="15.75" customHeight="1" hidden="1">
      <c r="A78" s="57">
        <v>410218</v>
      </c>
      <c r="B78" s="119" t="s">
        <v>60</v>
      </c>
      <c r="C78" s="62"/>
      <c r="D78" s="63"/>
      <c r="E78" s="63">
        <f t="shared" si="4"/>
        <v>12637800</v>
      </c>
      <c r="F78" s="64" t="e">
        <f t="shared" si="0"/>
        <v>#DIV/0!</v>
      </c>
      <c r="G78" s="62">
        <f t="shared" si="1"/>
        <v>-12637800</v>
      </c>
    </row>
    <row r="79" spans="1:7" ht="15.75" customHeight="1" hidden="1">
      <c r="A79" s="57">
        <v>410216</v>
      </c>
      <c r="B79" s="119" t="s">
        <v>60</v>
      </c>
      <c r="C79" s="62"/>
      <c r="D79" s="63"/>
      <c r="E79" s="63">
        <f t="shared" si="4"/>
        <v>0</v>
      </c>
      <c r="F79" s="64" t="e">
        <f t="shared" si="0"/>
        <v>#DIV/0!</v>
      </c>
      <c r="G79" s="62">
        <f t="shared" si="1"/>
        <v>0</v>
      </c>
    </row>
    <row r="80" spans="1:7" ht="15.75" customHeight="1" hidden="1">
      <c r="A80" s="57">
        <v>410218</v>
      </c>
      <c r="B80" s="119" t="s">
        <v>60</v>
      </c>
      <c r="C80" s="62"/>
      <c r="D80" s="63"/>
      <c r="E80" s="63">
        <f t="shared" si="4"/>
        <v>0</v>
      </c>
      <c r="F80" s="64" t="e">
        <f t="shared" si="0"/>
        <v>#DIV/0!</v>
      </c>
      <c r="G80" s="62">
        <f t="shared" si="1"/>
        <v>0</v>
      </c>
    </row>
    <row r="81" spans="1:7" ht="15.75" customHeight="1" hidden="1">
      <c r="A81" s="57">
        <v>410218</v>
      </c>
      <c r="B81" s="119" t="s">
        <v>60</v>
      </c>
      <c r="C81" s="62"/>
      <c r="D81" s="63"/>
      <c r="E81" s="63">
        <f t="shared" si="4"/>
        <v>10907600</v>
      </c>
      <c r="F81" s="64" t="e">
        <f t="shared" si="0"/>
        <v>#DIV/0!</v>
      </c>
      <c r="G81" s="62">
        <f t="shared" si="1"/>
        <v>-10907600</v>
      </c>
    </row>
    <row r="82" spans="1:7" ht="15.75" customHeight="1" hidden="1">
      <c r="A82" s="57">
        <v>410219</v>
      </c>
      <c r="B82" s="119" t="s">
        <v>60</v>
      </c>
      <c r="C82" s="62"/>
      <c r="D82" s="63"/>
      <c r="E82" s="63">
        <f t="shared" si="4"/>
        <v>76173075.26</v>
      </c>
      <c r="F82" s="64" t="e">
        <f t="shared" si="0"/>
        <v>#DIV/0!</v>
      </c>
      <c r="G82" s="62">
        <f t="shared" si="1"/>
        <v>-76173075.26</v>
      </c>
    </row>
    <row r="83" spans="1:7" ht="20.25" customHeight="1">
      <c r="A83" s="57">
        <v>41000000</v>
      </c>
      <c r="B83" s="119" t="s">
        <v>275</v>
      </c>
      <c r="C83" s="62">
        <f>C86</f>
        <v>101858300</v>
      </c>
      <c r="D83" s="63">
        <v>24169600</v>
      </c>
      <c r="E83" s="63">
        <f>E74</f>
        <v>23545400</v>
      </c>
      <c r="F83" s="64">
        <f t="shared" si="0"/>
        <v>23.728650487981835</v>
      </c>
      <c r="G83" s="62">
        <f t="shared" si="1"/>
        <v>624200</v>
      </c>
    </row>
    <row r="84" spans="1:7" ht="18.75" hidden="1">
      <c r="A84" s="57">
        <v>41020000</v>
      </c>
      <c r="B84" s="119" t="s">
        <v>88</v>
      </c>
      <c r="C84" s="62">
        <v>0</v>
      </c>
      <c r="D84" s="63">
        <v>0</v>
      </c>
      <c r="E84" s="63">
        <v>0</v>
      </c>
      <c r="F84" s="64" t="e">
        <f t="shared" si="0"/>
        <v>#DIV/0!</v>
      </c>
      <c r="G84" s="62">
        <f t="shared" si="1"/>
        <v>0</v>
      </c>
    </row>
    <row r="85" spans="1:7" ht="18.75" hidden="1">
      <c r="A85" s="57">
        <v>41020600</v>
      </c>
      <c r="B85" s="119" t="s">
        <v>89</v>
      </c>
      <c r="C85" s="62">
        <v>0</v>
      </c>
      <c r="D85" s="63">
        <v>0</v>
      </c>
      <c r="E85" s="63">
        <v>0</v>
      </c>
      <c r="F85" s="64" t="e">
        <f t="shared" si="0"/>
        <v>#DIV/0!</v>
      </c>
      <c r="G85" s="62">
        <f t="shared" si="1"/>
        <v>0</v>
      </c>
    </row>
    <row r="86" spans="1:7" ht="37.5">
      <c r="A86" s="113">
        <v>41030000</v>
      </c>
      <c r="B86" s="117" t="s">
        <v>271</v>
      </c>
      <c r="C86" s="60">
        <f>C90+C93</f>
        <v>101858300</v>
      </c>
      <c r="D86" s="58">
        <f>D90+D93</f>
        <v>24169600</v>
      </c>
      <c r="E86" s="58">
        <f>E90+E93</f>
        <v>23545400</v>
      </c>
      <c r="F86" s="59">
        <f t="shared" si="0"/>
        <v>23.728650487981835</v>
      </c>
      <c r="G86" s="60">
        <f>D86-E86</f>
        <v>624200</v>
      </c>
    </row>
    <row r="87" spans="1:7" ht="18.75" hidden="1">
      <c r="A87" s="57"/>
      <c r="B87" s="120"/>
      <c r="C87" s="62"/>
      <c r="D87" s="63"/>
      <c r="E87" s="63"/>
      <c r="F87" s="64" t="e">
        <f t="shared" si="0"/>
        <v>#DIV/0!</v>
      </c>
      <c r="G87" s="62">
        <f t="shared" si="1"/>
        <v>0</v>
      </c>
    </row>
    <row r="88" spans="1:7" ht="18.75" hidden="1">
      <c r="A88" s="57"/>
      <c r="B88" s="120"/>
      <c r="C88" s="62"/>
      <c r="D88" s="63"/>
      <c r="E88" s="63"/>
      <c r="F88" s="64" t="e">
        <f t="shared" si="0"/>
        <v>#DIV/0!</v>
      </c>
      <c r="G88" s="62">
        <f t="shared" si="1"/>
        <v>0</v>
      </c>
    </row>
    <row r="89" spans="1:7" ht="18.75" hidden="1">
      <c r="A89" s="57"/>
      <c r="B89" s="120"/>
      <c r="C89" s="62"/>
      <c r="D89" s="63"/>
      <c r="E89" s="63"/>
      <c r="F89" s="64" t="e">
        <f t="shared" si="0"/>
        <v>#DIV/0!</v>
      </c>
      <c r="G89" s="62">
        <f t="shared" si="1"/>
        <v>0</v>
      </c>
    </row>
    <row r="90" spans="1:7" ht="37.5">
      <c r="A90" s="57">
        <v>41033900</v>
      </c>
      <c r="B90" s="120" t="s">
        <v>62</v>
      </c>
      <c r="C90" s="62">
        <v>68177500</v>
      </c>
      <c r="D90" s="63">
        <v>15749100</v>
      </c>
      <c r="E90" s="63">
        <v>12637800</v>
      </c>
      <c r="F90" s="64">
        <f t="shared" si="0"/>
        <v>23.100143009057238</v>
      </c>
      <c r="G90" s="62">
        <f t="shared" si="1"/>
        <v>3111300</v>
      </c>
    </row>
    <row r="91" spans="1:7" ht="47.25" customHeight="1" hidden="1">
      <c r="A91" s="57">
        <v>41034500</v>
      </c>
      <c r="B91" s="120" t="s">
        <v>63</v>
      </c>
      <c r="C91" s="62">
        <v>0</v>
      </c>
      <c r="D91" s="63">
        <v>0</v>
      </c>
      <c r="E91" s="63"/>
      <c r="F91" s="64" t="e">
        <f t="shared" si="0"/>
        <v>#DIV/0!</v>
      </c>
      <c r="G91" s="62">
        <f t="shared" si="1"/>
        <v>0</v>
      </c>
    </row>
    <row r="92" spans="1:7" ht="47.25" customHeight="1" hidden="1">
      <c r="A92" s="57">
        <v>41035200</v>
      </c>
      <c r="B92" s="120" t="s">
        <v>64</v>
      </c>
      <c r="C92" s="62">
        <v>0</v>
      </c>
      <c r="D92" s="63">
        <v>0</v>
      </c>
      <c r="E92" s="63"/>
      <c r="F92" s="64" t="e">
        <f t="shared" si="0"/>
        <v>#DIV/0!</v>
      </c>
      <c r="G92" s="62">
        <f t="shared" si="1"/>
        <v>0</v>
      </c>
    </row>
    <row r="93" spans="1:7" ht="37.5">
      <c r="A93" s="57">
        <v>41034200</v>
      </c>
      <c r="B93" s="120" t="s">
        <v>87</v>
      </c>
      <c r="C93" s="62">
        <v>33680800</v>
      </c>
      <c r="D93" s="63">
        <v>8420500</v>
      </c>
      <c r="E93" s="63">
        <v>10907600</v>
      </c>
      <c r="F93" s="64">
        <f t="shared" si="0"/>
        <v>25.000890715184916</v>
      </c>
      <c r="G93" s="62">
        <f t="shared" si="1"/>
        <v>-2487100</v>
      </c>
    </row>
    <row r="94" spans="1:7" ht="56.25">
      <c r="A94" s="113">
        <v>90010200</v>
      </c>
      <c r="B94" s="121" t="s">
        <v>240</v>
      </c>
      <c r="C94" s="60">
        <f>C73+C86</f>
        <v>366858300</v>
      </c>
      <c r="D94" s="58">
        <f>D86+D73</f>
        <v>81642694.08</v>
      </c>
      <c r="E94" s="58">
        <f>E73+E86</f>
        <v>76173075.26</v>
      </c>
      <c r="F94" s="59">
        <f>D94/C94*100</f>
        <v>22.254558253145696</v>
      </c>
      <c r="G94" s="60">
        <v>0</v>
      </c>
    </row>
    <row r="95" spans="1:7" ht="37.5">
      <c r="A95" s="113">
        <v>41040000</v>
      </c>
      <c r="B95" s="121" t="s">
        <v>310</v>
      </c>
      <c r="C95" s="60">
        <f>C96</f>
        <v>5255294</v>
      </c>
      <c r="D95" s="58">
        <f>D96</f>
        <v>1312059</v>
      </c>
      <c r="E95" s="58">
        <v>0</v>
      </c>
      <c r="F95" s="59">
        <f t="shared" si="0"/>
        <v>24.966424333253286</v>
      </c>
      <c r="G95" s="60">
        <v>0</v>
      </c>
    </row>
    <row r="96" spans="1:7" ht="93.75">
      <c r="A96" s="57">
        <v>41040200</v>
      </c>
      <c r="B96" s="120" t="s">
        <v>270</v>
      </c>
      <c r="C96" s="62">
        <v>5255294</v>
      </c>
      <c r="D96" s="63">
        <v>1312059</v>
      </c>
      <c r="E96" s="63">
        <v>0</v>
      </c>
      <c r="F96" s="64">
        <f t="shared" si="0"/>
        <v>24.966424333253286</v>
      </c>
      <c r="G96" s="62">
        <v>0</v>
      </c>
    </row>
    <row r="97" spans="1:7" s="37" customFormat="1" ht="37.5">
      <c r="A97" s="113">
        <v>41050000</v>
      </c>
      <c r="B97" s="121" t="s">
        <v>241</v>
      </c>
      <c r="C97" s="60">
        <f>C98+C99+C100+C101+C102+C103+C106+C107</f>
        <v>115541460</v>
      </c>
      <c r="D97" s="58">
        <f>D98+D99+D100+D101+D103+D102+D106+D107</f>
        <v>45219340.19</v>
      </c>
      <c r="E97" s="58">
        <f>E98+E99+E100+E101+E103</f>
        <v>52909792.82</v>
      </c>
      <c r="F97" s="59">
        <f t="shared" si="0"/>
        <v>39.136895266859185</v>
      </c>
      <c r="G97" s="60">
        <v>0</v>
      </c>
    </row>
    <row r="98" spans="1:7" ht="135.75" customHeight="1">
      <c r="A98" s="57">
        <v>41050100</v>
      </c>
      <c r="B98" s="120" t="s">
        <v>242</v>
      </c>
      <c r="C98" s="62">
        <v>46791000</v>
      </c>
      <c r="D98" s="63">
        <v>30659285</v>
      </c>
      <c r="E98" s="63">
        <v>37803612</v>
      </c>
      <c r="F98" s="64">
        <f t="shared" si="0"/>
        <v>65.52389348378962</v>
      </c>
      <c r="G98" s="62">
        <v>0</v>
      </c>
    </row>
    <row r="99" spans="1:7" ht="112.5">
      <c r="A99" s="57">
        <v>41050200</v>
      </c>
      <c r="B99" s="120" t="s">
        <v>243</v>
      </c>
      <c r="C99" s="62">
        <v>79000</v>
      </c>
      <c r="D99" s="63">
        <v>6118.56</v>
      </c>
      <c r="E99" s="63">
        <v>20224.07</v>
      </c>
      <c r="F99" s="64">
        <f t="shared" si="0"/>
        <v>7.745012658227848</v>
      </c>
      <c r="G99" s="62">
        <v>0</v>
      </c>
    </row>
    <row r="100" spans="1:7" ht="300">
      <c r="A100" s="57">
        <v>41050300</v>
      </c>
      <c r="B100" s="120" t="s">
        <v>244</v>
      </c>
      <c r="C100" s="62">
        <v>64436000</v>
      </c>
      <c r="D100" s="63">
        <v>13477160.03</v>
      </c>
      <c r="E100" s="63">
        <v>14720836.75</v>
      </c>
      <c r="F100" s="64">
        <f t="shared" si="0"/>
        <v>20.915575190887083</v>
      </c>
      <c r="G100" s="62">
        <v>0</v>
      </c>
    </row>
    <row r="101" spans="1:7" ht="225">
      <c r="A101" s="57">
        <v>41050700</v>
      </c>
      <c r="B101" s="120" t="s">
        <v>245</v>
      </c>
      <c r="C101" s="62">
        <v>1245000</v>
      </c>
      <c r="D101" s="63">
        <v>326826.6</v>
      </c>
      <c r="E101" s="63">
        <v>289931</v>
      </c>
      <c r="F101" s="64">
        <f t="shared" si="0"/>
        <v>26.25113253012048</v>
      </c>
      <c r="G101" s="62">
        <v>0</v>
      </c>
    </row>
    <row r="102" spans="1:7" ht="37.5" customHeight="1">
      <c r="A102" s="57">
        <v>41051000</v>
      </c>
      <c r="B102" s="120" t="s">
        <v>274</v>
      </c>
      <c r="C102" s="62">
        <v>1218439</v>
      </c>
      <c r="D102" s="63">
        <v>205990</v>
      </c>
      <c r="E102" s="63">
        <v>0</v>
      </c>
      <c r="F102" s="64">
        <f t="shared" si="0"/>
        <v>16.90605766886976</v>
      </c>
      <c r="G102" s="62"/>
    </row>
    <row r="103" spans="1:7" ht="75">
      <c r="A103" s="57">
        <v>41051200</v>
      </c>
      <c r="B103" s="120" t="s">
        <v>246</v>
      </c>
      <c r="C103" s="62">
        <v>249621</v>
      </c>
      <c r="D103" s="63">
        <v>62400</v>
      </c>
      <c r="E103" s="63">
        <v>75189</v>
      </c>
      <c r="F103" s="64">
        <f t="shared" si="0"/>
        <v>24.997896811566335</v>
      </c>
      <c r="G103" s="62">
        <f t="shared" si="1"/>
        <v>-12789</v>
      </c>
    </row>
    <row r="104" spans="1:7" ht="47.25" customHeight="1" hidden="1">
      <c r="A104" s="57">
        <v>41037000</v>
      </c>
      <c r="B104" s="120" t="s">
        <v>65</v>
      </c>
      <c r="C104" s="62"/>
      <c r="D104" s="63"/>
      <c r="E104" s="63">
        <v>0</v>
      </c>
      <c r="F104" s="64" t="e">
        <f t="shared" si="0"/>
        <v>#DIV/0!</v>
      </c>
      <c r="G104" s="62">
        <f t="shared" si="1"/>
        <v>0</v>
      </c>
    </row>
    <row r="105" spans="1:7" ht="47.25" customHeight="1" hidden="1">
      <c r="A105" s="57">
        <v>41036600</v>
      </c>
      <c r="B105" s="120" t="s">
        <v>66</v>
      </c>
      <c r="C105" s="62"/>
      <c r="D105" s="63"/>
      <c r="E105" s="63"/>
      <c r="F105" s="64" t="e">
        <f>D105/C105*100</f>
        <v>#DIV/0!</v>
      </c>
      <c r="G105" s="62">
        <f>D105-E105</f>
        <v>0</v>
      </c>
    </row>
    <row r="106" spans="1:7" ht="86.25" customHeight="1">
      <c r="A106" s="57">
        <v>41052000</v>
      </c>
      <c r="B106" s="120" t="s">
        <v>272</v>
      </c>
      <c r="C106" s="62">
        <v>202400</v>
      </c>
      <c r="D106" s="63">
        <v>202400</v>
      </c>
      <c r="E106" s="63">
        <v>0</v>
      </c>
      <c r="F106" s="64">
        <f>D106/C106*100</f>
        <v>100</v>
      </c>
      <c r="G106" s="62">
        <f>D106-E106</f>
        <v>202400</v>
      </c>
    </row>
    <row r="107" spans="1:7" ht="47.25" customHeight="1">
      <c r="A107" s="57">
        <v>41053900</v>
      </c>
      <c r="B107" s="120" t="s">
        <v>273</v>
      </c>
      <c r="C107" s="62">
        <v>1320000</v>
      </c>
      <c r="D107" s="63">
        <v>279160</v>
      </c>
      <c r="E107" s="63">
        <v>0</v>
      </c>
      <c r="F107" s="64">
        <f>D107/C107*100</f>
        <v>21.14848484848485</v>
      </c>
      <c r="G107" s="62">
        <f>D107-E107</f>
        <v>279160</v>
      </c>
    </row>
    <row r="108" spans="1:7" ht="45" customHeight="1">
      <c r="A108" s="113"/>
      <c r="B108" s="117" t="s">
        <v>67</v>
      </c>
      <c r="C108" s="58">
        <f>C94+C95+C97</f>
        <v>487655054</v>
      </c>
      <c r="D108" s="58">
        <f>D94+D97+D95</f>
        <v>128174093.27</v>
      </c>
      <c r="E108" s="58">
        <f>E97+E94</f>
        <v>129082868.08000001</v>
      </c>
      <c r="F108" s="59">
        <f>D108/C108*100</f>
        <v>26.28376189658028</v>
      </c>
      <c r="G108" s="60">
        <f>D108-E108</f>
        <v>-908774.8100000173</v>
      </c>
    </row>
    <row r="110" spans="1:9" ht="39" customHeight="1">
      <c r="A110" s="128" t="s">
        <v>14</v>
      </c>
      <c r="B110" s="128"/>
      <c r="C110" s="73"/>
      <c r="D110" s="73"/>
      <c r="E110" s="129" t="s">
        <v>260</v>
      </c>
      <c r="F110" s="129"/>
      <c r="G110" s="129"/>
      <c r="H110" s="129"/>
      <c r="I110" s="129"/>
    </row>
  </sheetData>
  <sheetProtection/>
  <mergeCells count="11">
    <mergeCell ref="G8:G9"/>
    <mergeCell ref="A110:B110"/>
    <mergeCell ref="E110:I110"/>
    <mergeCell ref="A5:G5"/>
    <mergeCell ref="A7:G7"/>
    <mergeCell ref="A8:A9"/>
    <mergeCell ref="B8:B9"/>
    <mergeCell ref="C8:C9"/>
    <mergeCell ref="D8:D9"/>
    <mergeCell ref="E8:E9"/>
    <mergeCell ref="F8:F9"/>
  </mergeCells>
  <printOptions horizont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80" zoomScaleNormal="80" zoomScalePageLayoutView="0" workbookViewId="0" topLeftCell="A21">
      <selection activeCell="G5" sqref="G5"/>
    </sheetView>
  </sheetViews>
  <sheetFormatPr defaultColWidth="9.00390625" defaultRowHeight="12.75"/>
  <cols>
    <col min="1" max="1" width="12.625" style="9" customWidth="1"/>
    <col min="2" max="2" width="66.75390625" style="9" customWidth="1"/>
    <col min="3" max="3" width="17.625" style="9" customWidth="1"/>
    <col min="4" max="4" width="17.625" style="9" hidden="1" customWidth="1"/>
    <col min="5" max="6" width="18.625" style="9" customWidth="1"/>
    <col min="7" max="7" width="18.75390625" style="9" customWidth="1"/>
    <col min="8" max="8" width="20.625" style="9" customWidth="1"/>
    <col min="9" max="9" width="19.75390625" style="9" customWidth="1"/>
    <col min="10" max="16384" width="9.125" style="9" customWidth="1"/>
  </cols>
  <sheetData>
    <row r="1" spans="1:9" ht="30.75" customHeight="1">
      <c r="A1" s="139" t="s">
        <v>68</v>
      </c>
      <c r="B1" s="139"/>
      <c r="C1" s="139"/>
      <c r="D1" s="139"/>
      <c r="E1" s="139"/>
      <c r="F1" s="139"/>
      <c r="G1" s="139"/>
      <c r="H1" s="139"/>
      <c r="I1" s="139"/>
    </row>
    <row r="2" spans="1:9" ht="16.5" customHeight="1">
      <c r="A2" s="132" t="s">
        <v>26</v>
      </c>
      <c r="B2" s="132" t="s">
        <v>69</v>
      </c>
      <c r="C2" s="132" t="s">
        <v>312</v>
      </c>
      <c r="D2" s="140" t="s">
        <v>70</v>
      </c>
      <c r="E2" s="138" t="s">
        <v>262</v>
      </c>
      <c r="F2" s="136" t="s">
        <v>255</v>
      </c>
      <c r="G2" s="142" t="s">
        <v>263</v>
      </c>
      <c r="H2" s="138" t="s">
        <v>313</v>
      </c>
      <c r="I2" s="138" t="s">
        <v>314</v>
      </c>
    </row>
    <row r="3" spans="1:9" ht="130.5" customHeight="1">
      <c r="A3" s="132"/>
      <c r="B3" s="132"/>
      <c r="C3" s="132"/>
      <c r="D3" s="141"/>
      <c r="E3" s="138"/>
      <c r="F3" s="137"/>
      <c r="G3" s="142"/>
      <c r="H3" s="143"/>
      <c r="I3" s="138"/>
    </row>
    <row r="4" spans="1:9" ht="18.75">
      <c r="A4" s="54">
        <v>1</v>
      </c>
      <c r="B4" s="54">
        <v>2</v>
      </c>
      <c r="C4" s="54">
        <v>3</v>
      </c>
      <c r="D4" s="55"/>
      <c r="E4" s="55">
        <v>4</v>
      </c>
      <c r="F4" s="55">
        <v>5</v>
      </c>
      <c r="G4" s="56">
        <v>6</v>
      </c>
      <c r="H4" s="55">
        <v>7</v>
      </c>
      <c r="I4" s="54">
        <v>8</v>
      </c>
    </row>
    <row r="5" spans="1:9" ht="20.25" customHeight="1">
      <c r="A5" s="57">
        <v>10000000</v>
      </c>
      <c r="B5" s="52" t="s">
        <v>28</v>
      </c>
      <c r="C5" s="58">
        <f>C6+C15</f>
        <v>100000</v>
      </c>
      <c r="D5" s="58" t="e">
        <f>D6+#REF!+#REF!+D15</f>
        <v>#REF!</v>
      </c>
      <c r="E5" s="58">
        <f>E6+E15+E19+E11</f>
        <v>23114.079999999998</v>
      </c>
      <c r="F5" s="58">
        <v>0</v>
      </c>
      <c r="G5" s="58">
        <f>G14+G11</f>
        <v>5850.08</v>
      </c>
      <c r="H5" s="59">
        <f>E5/C5*100</f>
        <v>23.114079999999998</v>
      </c>
      <c r="I5" s="60">
        <f>E5-G5</f>
        <v>17264</v>
      </c>
    </row>
    <row r="6" spans="1:9" ht="18.75">
      <c r="A6" s="57">
        <v>12000000</v>
      </c>
      <c r="B6" s="61" t="s">
        <v>71</v>
      </c>
      <c r="C6" s="62">
        <f>C7+C8</f>
        <v>0</v>
      </c>
      <c r="D6" s="62"/>
      <c r="E6" s="62">
        <f>E7+E8</f>
        <v>0</v>
      </c>
      <c r="F6" s="62">
        <v>0</v>
      </c>
      <c r="G6" s="63">
        <f>G7</f>
        <v>0</v>
      </c>
      <c r="H6" s="59"/>
      <c r="I6" s="62">
        <f aca="true" t="shared" si="0" ref="I6:I39">E6-G6</f>
        <v>0</v>
      </c>
    </row>
    <row r="7" spans="1:9" ht="37.5" hidden="1">
      <c r="A7" s="57">
        <v>12020000</v>
      </c>
      <c r="B7" s="61" t="s">
        <v>72</v>
      </c>
      <c r="C7" s="62">
        <v>0</v>
      </c>
      <c r="D7" s="62"/>
      <c r="E7" s="62">
        <v>0</v>
      </c>
      <c r="F7" s="62">
        <v>0</v>
      </c>
      <c r="G7" s="63">
        <v>0</v>
      </c>
      <c r="H7" s="59" t="e">
        <f aca="true" t="shared" si="1" ref="H7:H20">E7/C7*100</f>
        <v>#DIV/0!</v>
      </c>
      <c r="I7" s="62">
        <f t="shared" si="0"/>
        <v>0</v>
      </c>
    </row>
    <row r="8" spans="1:9" ht="18.75" hidden="1">
      <c r="A8" s="57">
        <v>12030000</v>
      </c>
      <c r="B8" s="61" t="s">
        <v>73</v>
      </c>
      <c r="C8" s="62">
        <f>C9+C10</f>
        <v>0</v>
      </c>
      <c r="D8" s="62"/>
      <c r="E8" s="62">
        <f>E9+E10</f>
        <v>0</v>
      </c>
      <c r="F8" s="62"/>
      <c r="G8" s="63">
        <v>0</v>
      </c>
      <c r="H8" s="59" t="e">
        <f t="shared" si="1"/>
        <v>#DIV/0!</v>
      </c>
      <c r="I8" s="62">
        <f t="shared" si="0"/>
        <v>0</v>
      </c>
    </row>
    <row r="9" spans="1:9" ht="37.5" hidden="1">
      <c r="A9" s="57">
        <v>12030100</v>
      </c>
      <c r="B9" s="61" t="s">
        <v>90</v>
      </c>
      <c r="C9" s="62"/>
      <c r="D9" s="62"/>
      <c r="E9" s="62"/>
      <c r="F9" s="62"/>
      <c r="G9" s="63"/>
      <c r="H9" s="59" t="e">
        <f t="shared" si="1"/>
        <v>#DIV/0!</v>
      </c>
      <c r="I9" s="62">
        <f t="shared" si="0"/>
        <v>0</v>
      </c>
    </row>
    <row r="10" spans="1:9" ht="37.5" hidden="1">
      <c r="A10" s="57">
        <v>12030200</v>
      </c>
      <c r="B10" s="61" t="s">
        <v>74</v>
      </c>
      <c r="C10" s="62"/>
      <c r="D10" s="62"/>
      <c r="E10" s="62"/>
      <c r="F10" s="62"/>
      <c r="G10" s="63"/>
      <c r="H10" s="59" t="e">
        <f t="shared" si="1"/>
        <v>#DIV/0!</v>
      </c>
      <c r="I10" s="62">
        <f t="shared" si="0"/>
        <v>0</v>
      </c>
    </row>
    <row r="11" spans="1:9" ht="18.75">
      <c r="A11" s="57">
        <v>18000000</v>
      </c>
      <c r="B11" s="61" t="s">
        <v>252</v>
      </c>
      <c r="C11" s="62">
        <v>0</v>
      </c>
      <c r="D11" s="62"/>
      <c r="E11" s="62">
        <f>E12</f>
        <v>0</v>
      </c>
      <c r="F11" s="62">
        <v>0</v>
      </c>
      <c r="G11" s="63">
        <f>G13</f>
        <v>-10188.77</v>
      </c>
      <c r="H11" s="59"/>
      <c r="I11" s="62">
        <f t="shared" si="0"/>
        <v>10188.77</v>
      </c>
    </row>
    <row r="12" spans="1:9" ht="37.5">
      <c r="A12" s="57">
        <v>18040000</v>
      </c>
      <c r="B12" s="61" t="s">
        <v>253</v>
      </c>
      <c r="C12" s="62">
        <v>0</v>
      </c>
      <c r="D12" s="62"/>
      <c r="E12" s="62">
        <f>E13</f>
        <v>0</v>
      </c>
      <c r="F12" s="62">
        <v>0</v>
      </c>
      <c r="G12" s="63">
        <f>G13</f>
        <v>-10188.77</v>
      </c>
      <c r="H12" s="59"/>
      <c r="I12" s="62">
        <f t="shared" si="0"/>
        <v>10188.77</v>
      </c>
    </row>
    <row r="13" spans="1:9" ht="93.75">
      <c r="A13" s="57">
        <v>18041500</v>
      </c>
      <c r="B13" s="61" t="s">
        <v>254</v>
      </c>
      <c r="C13" s="62">
        <v>0</v>
      </c>
      <c r="D13" s="62"/>
      <c r="E13" s="62">
        <v>0</v>
      </c>
      <c r="F13" s="62">
        <v>0</v>
      </c>
      <c r="G13" s="63">
        <v>-10188.77</v>
      </c>
      <c r="H13" s="59"/>
      <c r="I13" s="62">
        <f t="shared" si="0"/>
        <v>10188.77</v>
      </c>
    </row>
    <row r="14" spans="1:9" ht="18.75">
      <c r="A14" s="57">
        <v>19000000</v>
      </c>
      <c r="B14" s="61" t="s">
        <v>43</v>
      </c>
      <c r="C14" s="62">
        <f>C15</f>
        <v>100000</v>
      </c>
      <c r="D14" s="62">
        <f>D15</f>
        <v>0</v>
      </c>
      <c r="E14" s="62">
        <f>E15</f>
        <v>23114.079999999998</v>
      </c>
      <c r="F14" s="62">
        <v>0</v>
      </c>
      <c r="G14" s="62">
        <f>G15</f>
        <v>16038.85</v>
      </c>
      <c r="H14" s="59">
        <f t="shared" si="1"/>
        <v>23.114079999999998</v>
      </c>
      <c r="I14" s="62">
        <f t="shared" si="0"/>
        <v>7075.229999999998</v>
      </c>
    </row>
    <row r="15" spans="1:9" ht="18.75">
      <c r="A15" s="57">
        <v>19010000</v>
      </c>
      <c r="B15" s="61" t="s">
        <v>75</v>
      </c>
      <c r="C15" s="62">
        <f>C16+C17+C18</f>
        <v>100000</v>
      </c>
      <c r="D15" s="62"/>
      <c r="E15" s="62">
        <f>E16+E17+E18</f>
        <v>23114.079999999998</v>
      </c>
      <c r="F15" s="62">
        <v>0</v>
      </c>
      <c r="G15" s="62">
        <f>G16+G17+G18</f>
        <v>16038.85</v>
      </c>
      <c r="H15" s="59">
        <f t="shared" si="1"/>
        <v>23.114079999999998</v>
      </c>
      <c r="I15" s="62">
        <f aca="true" t="shared" si="2" ref="I15:I20">E15-G15</f>
        <v>7075.229999999998</v>
      </c>
    </row>
    <row r="16" spans="1:9" ht="56.25">
      <c r="A16" s="57">
        <v>19010100</v>
      </c>
      <c r="B16" s="61" t="s">
        <v>247</v>
      </c>
      <c r="C16" s="62">
        <v>70750</v>
      </c>
      <c r="D16" s="62"/>
      <c r="E16" s="62">
        <v>15481.65</v>
      </c>
      <c r="F16" s="62">
        <v>0</v>
      </c>
      <c r="G16" s="62">
        <v>7380.27</v>
      </c>
      <c r="H16" s="59">
        <f t="shared" si="1"/>
        <v>21.882190812720847</v>
      </c>
      <c r="I16" s="62">
        <f t="shared" si="2"/>
        <v>8101.379999999999</v>
      </c>
    </row>
    <row r="17" spans="1:9" ht="37.5">
      <c r="A17" s="57">
        <v>19010200</v>
      </c>
      <c r="B17" s="61" t="s">
        <v>248</v>
      </c>
      <c r="C17" s="62">
        <v>19750</v>
      </c>
      <c r="D17" s="62"/>
      <c r="E17" s="62">
        <v>7440.59</v>
      </c>
      <c r="F17" s="62">
        <v>0</v>
      </c>
      <c r="G17" s="62">
        <v>6475.08</v>
      </c>
      <c r="H17" s="59">
        <f t="shared" si="1"/>
        <v>37.67387341772152</v>
      </c>
      <c r="I17" s="62">
        <f t="shared" si="2"/>
        <v>965.5100000000002</v>
      </c>
    </row>
    <row r="18" spans="1:9" ht="75">
      <c r="A18" s="57">
        <v>19010300</v>
      </c>
      <c r="B18" s="61" t="s">
        <v>249</v>
      </c>
      <c r="C18" s="62">
        <v>9500</v>
      </c>
      <c r="D18" s="62"/>
      <c r="E18" s="62">
        <v>191.84</v>
      </c>
      <c r="F18" s="62">
        <v>0</v>
      </c>
      <c r="G18" s="62">
        <v>2183.5</v>
      </c>
      <c r="H18" s="59">
        <f t="shared" si="1"/>
        <v>2.0193684210526315</v>
      </c>
      <c r="I18" s="62">
        <f t="shared" si="2"/>
        <v>-1991.66</v>
      </c>
    </row>
    <row r="19" spans="1:9" ht="37.5" hidden="1">
      <c r="A19" s="57">
        <v>19050000</v>
      </c>
      <c r="B19" s="61" t="s">
        <v>91</v>
      </c>
      <c r="C19" s="62">
        <v>0</v>
      </c>
      <c r="D19" s="62"/>
      <c r="E19" s="62">
        <f>E20</f>
        <v>0</v>
      </c>
      <c r="F19" s="62"/>
      <c r="G19" s="62">
        <f>G20+G24</f>
        <v>5707729.359999999</v>
      </c>
      <c r="H19" s="59" t="e">
        <f t="shared" si="1"/>
        <v>#DIV/0!</v>
      </c>
      <c r="I19" s="62">
        <f t="shared" si="2"/>
        <v>-5707729.359999999</v>
      </c>
    </row>
    <row r="20" spans="1:9" ht="37.5" hidden="1">
      <c r="A20" s="57">
        <v>19050200</v>
      </c>
      <c r="B20" s="61" t="s">
        <v>92</v>
      </c>
      <c r="C20" s="62">
        <v>0</v>
      </c>
      <c r="D20" s="62"/>
      <c r="E20" s="62">
        <v>0</v>
      </c>
      <c r="F20" s="62"/>
      <c r="G20" s="62">
        <f>G21+G25</f>
        <v>5699998.76</v>
      </c>
      <c r="H20" s="59" t="e">
        <f t="shared" si="1"/>
        <v>#DIV/0!</v>
      </c>
      <c r="I20" s="62">
        <f t="shared" si="2"/>
        <v>-5699998.76</v>
      </c>
    </row>
    <row r="21" spans="1:9" ht="18.75">
      <c r="A21" s="57">
        <v>20000000</v>
      </c>
      <c r="B21" s="65" t="s">
        <v>44</v>
      </c>
      <c r="C21" s="60">
        <f>C22+C25</f>
        <v>15590300</v>
      </c>
      <c r="D21" s="60">
        <f>D22+D25</f>
        <v>5428499.1</v>
      </c>
      <c r="E21" s="60">
        <f>E22+E25</f>
        <v>4487562.18</v>
      </c>
      <c r="F21" s="60"/>
      <c r="G21" s="60">
        <f>G22+G25</f>
        <v>2853864.68</v>
      </c>
      <c r="H21" s="59">
        <f>E21/C21*100</f>
        <v>28.78432217468554</v>
      </c>
      <c r="I21" s="60">
        <f t="shared" si="0"/>
        <v>1633697.4999999995</v>
      </c>
    </row>
    <row r="22" spans="1:9" ht="18.75">
      <c r="A22" s="57">
        <v>24000000</v>
      </c>
      <c r="B22" s="61" t="s">
        <v>52</v>
      </c>
      <c r="C22" s="62">
        <f>C24</f>
        <v>469500</v>
      </c>
      <c r="D22" s="62"/>
      <c r="E22" s="62">
        <f>E23+E24</f>
        <v>368923.88</v>
      </c>
      <c r="F22" s="62">
        <v>0</v>
      </c>
      <c r="G22" s="63">
        <f>G24</f>
        <v>7730.6</v>
      </c>
      <c r="H22" s="64">
        <f>E22/C22*100</f>
        <v>78.5780362087327</v>
      </c>
      <c r="I22" s="62">
        <f t="shared" si="0"/>
        <v>361193.28</v>
      </c>
    </row>
    <row r="23" spans="1:9" ht="56.25">
      <c r="A23" s="57">
        <v>24062100</v>
      </c>
      <c r="B23" s="66" t="s">
        <v>76</v>
      </c>
      <c r="C23" s="62">
        <v>0</v>
      </c>
      <c r="D23" s="62"/>
      <c r="E23" s="62">
        <v>0</v>
      </c>
      <c r="F23" s="62">
        <v>0</v>
      </c>
      <c r="G23" s="63">
        <v>0</v>
      </c>
      <c r="H23" s="64"/>
      <c r="I23" s="62">
        <f t="shared" si="0"/>
        <v>0</v>
      </c>
    </row>
    <row r="24" spans="1:9" ht="37.5">
      <c r="A24" s="57">
        <v>24170000</v>
      </c>
      <c r="B24" s="67" t="s">
        <v>77</v>
      </c>
      <c r="C24" s="62">
        <v>469500</v>
      </c>
      <c r="D24" s="62"/>
      <c r="E24" s="62">
        <v>368923.88</v>
      </c>
      <c r="F24" s="62">
        <v>0</v>
      </c>
      <c r="G24" s="63">
        <v>7730.6</v>
      </c>
      <c r="H24" s="64">
        <f>E24/C24*100</f>
        <v>78.5780362087327</v>
      </c>
      <c r="I24" s="62">
        <f t="shared" si="0"/>
        <v>361193.28</v>
      </c>
    </row>
    <row r="25" spans="1:9" ht="18.75">
      <c r="A25" s="57">
        <v>25000000</v>
      </c>
      <c r="B25" s="61" t="s">
        <v>78</v>
      </c>
      <c r="C25" s="63">
        <v>15120800</v>
      </c>
      <c r="D25" s="63">
        <v>5428499.1</v>
      </c>
      <c r="E25" s="63">
        <v>4118638.3</v>
      </c>
      <c r="F25" s="63">
        <v>16191416.95</v>
      </c>
      <c r="G25" s="63">
        <v>2846134.08</v>
      </c>
      <c r="H25" s="64">
        <f>E25/C25*100</f>
        <v>27.238230120099466</v>
      </c>
      <c r="I25" s="62">
        <f t="shared" si="0"/>
        <v>1272504.2199999997</v>
      </c>
    </row>
    <row r="26" spans="1:9" ht="18.75">
      <c r="A26" s="57">
        <v>30000000</v>
      </c>
      <c r="B26" s="68" t="s">
        <v>55</v>
      </c>
      <c r="C26" s="60">
        <f>C28+C30</f>
        <v>1601525</v>
      </c>
      <c r="D26" s="60"/>
      <c r="E26" s="60">
        <f>E27+E30</f>
        <v>0</v>
      </c>
      <c r="F26" s="60">
        <v>0</v>
      </c>
      <c r="G26" s="58">
        <f>G30</f>
        <v>56500</v>
      </c>
      <c r="H26" s="59"/>
      <c r="I26" s="60">
        <f t="shared" si="0"/>
        <v>-56500</v>
      </c>
    </row>
    <row r="27" spans="1:9" ht="37.5" hidden="1">
      <c r="A27" s="57">
        <v>31030000</v>
      </c>
      <c r="B27" s="61" t="s">
        <v>79</v>
      </c>
      <c r="C27" s="62">
        <v>0</v>
      </c>
      <c r="D27" s="62"/>
      <c r="E27" s="62">
        <v>0</v>
      </c>
      <c r="F27" s="62"/>
      <c r="G27" s="63">
        <v>0</v>
      </c>
      <c r="H27" s="64" t="e">
        <f>E27/C27*100</f>
        <v>#DIV/0!</v>
      </c>
      <c r="I27" s="62">
        <f t="shared" si="0"/>
        <v>0</v>
      </c>
    </row>
    <row r="28" spans="1:9" ht="18.75">
      <c r="A28" s="57">
        <v>31000000</v>
      </c>
      <c r="B28" s="61" t="s">
        <v>119</v>
      </c>
      <c r="C28" s="62">
        <v>1151525</v>
      </c>
      <c r="D28" s="62"/>
      <c r="E28" s="62">
        <v>0</v>
      </c>
      <c r="F28" s="62"/>
      <c r="G28" s="63"/>
      <c r="H28" s="64"/>
      <c r="I28" s="62"/>
    </row>
    <row r="29" spans="1:9" ht="37.5">
      <c r="A29" s="57">
        <v>31030000</v>
      </c>
      <c r="B29" s="61" t="s">
        <v>315</v>
      </c>
      <c r="C29" s="62">
        <v>1151525</v>
      </c>
      <c r="D29" s="62"/>
      <c r="E29" s="62">
        <v>0</v>
      </c>
      <c r="F29" s="62"/>
      <c r="G29" s="63"/>
      <c r="H29" s="64"/>
      <c r="I29" s="62"/>
    </row>
    <row r="30" spans="1:9" ht="18.75">
      <c r="A30" s="57">
        <v>33010000</v>
      </c>
      <c r="B30" s="67" t="s">
        <v>250</v>
      </c>
      <c r="C30" s="62">
        <f>C31</f>
        <v>450000</v>
      </c>
      <c r="D30" s="62"/>
      <c r="E30" s="62">
        <f>E31</f>
        <v>0</v>
      </c>
      <c r="F30" s="62">
        <v>0</v>
      </c>
      <c r="G30" s="63">
        <f>G31</f>
        <v>56500</v>
      </c>
      <c r="H30" s="64">
        <v>0</v>
      </c>
      <c r="I30" s="62">
        <f t="shared" si="0"/>
        <v>-56500</v>
      </c>
    </row>
    <row r="31" spans="1:9" ht="75">
      <c r="A31" s="57">
        <v>33010100</v>
      </c>
      <c r="B31" s="67" t="s">
        <v>251</v>
      </c>
      <c r="C31" s="62">
        <v>450000</v>
      </c>
      <c r="D31" s="62"/>
      <c r="E31" s="62">
        <v>0</v>
      </c>
      <c r="F31" s="62">
        <v>0</v>
      </c>
      <c r="G31" s="63">
        <v>56500</v>
      </c>
      <c r="H31" s="64">
        <v>0</v>
      </c>
      <c r="I31" s="62">
        <f t="shared" si="0"/>
        <v>-56500</v>
      </c>
    </row>
    <row r="32" spans="1:9" ht="18.75">
      <c r="A32" s="57">
        <v>50000000</v>
      </c>
      <c r="B32" s="65" t="s">
        <v>10</v>
      </c>
      <c r="C32" s="60">
        <f>C33</f>
        <v>200000</v>
      </c>
      <c r="D32" s="60"/>
      <c r="E32" s="60">
        <f>E33</f>
        <v>64520.26</v>
      </c>
      <c r="F32" s="60">
        <v>0</v>
      </c>
      <c r="G32" s="58">
        <f>G33</f>
        <v>58056.95</v>
      </c>
      <c r="H32" s="59">
        <f>E32/C32*100</f>
        <v>32.260130000000004</v>
      </c>
      <c r="I32" s="60">
        <f t="shared" si="0"/>
        <v>6463.310000000005</v>
      </c>
    </row>
    <row r="33" spans="1:9" ht="18.75">
      <c r="A33" s="57">
        <v>50110000</v>
      </c>
      <c r="B33" s="67" t="s">
        <v>80</v>
      </c>
      <c r="C33" s="62">
        <v>200000</v>
      </c>
      <c r="D33" s="62"/>
      <c r="E33" s="62">
        <v>64520.26</v>
      </c>
      <c r="F33" s="62">
        <v>0</v>
      </c>
      <c r="G33" s="63">
        <v>58056.95</v>
      </c>
      <c r="H33" s="64">
        <f>E33/C33*100</f>
        <v>32.260130000000004</v>
      </c>
      <c r="I33" s="62">
        <f t="shared" si="0"/>
        <v>6463.310000000005</v>
      </c>
    </row>
    <row r="34" spans="1:9" ht="18.75">
      <c r="A34" s="57"/>
      <c r="B34" s="69" t="s">
        <v>81</v>
      </c>
      <c r="C34" s="60">
        <f>C21+C26+C32+C5</f>
        <v>17491825</v>
      </c>
      <c r="D34" s="60">
        <f>D21+D26+D32</f>
        <v>5428499.1</v>
      </c>
      <c r="E34" s="60">
        <f>E21+E26+E32+E5</f>
        <v>4575196.52</v>
      </c>
      <c r="F34" s="60">
        <f>F25</f>
        <v>16191416.95</v>
      </c>
      <c r="G34" s="58">
        <f>G21+G26+G32+G5</f>
        <v>2974271.7100000004</v>
      </c>
      <c r="H34" s="59">
        <f>E34/C34*100</f>
        <v>26.15619879572314</v>
      </c>
      <c r="I34" s="60">
        <f t="shared" si="0"/>
        <v>1600924.8099999991</v>
      </c>
    </row>
    <row r="35" spans="1:9" ht="18.75" hidden="1">
      <c r="A35" s="57">
        <v>41030000</v>
      </c>
      <c r="B35" s="70" t="s">
        <v>61</v>
      </c>
      <c r="C35" s="62">
        <f>C37+C38</f>
        <v>0</v>
      </c>
      <c r="D35" s="62">
        <f>D37+D38</f>
        <v>0</v>
      </c>
      <c r="E35" s="62">
        <f>E37+E38</f>
        <v>0</v>
      </c>
      <c r="F35" s="62"/>
      <c r="G35" s="58">
        <v>0</v>
      </c>
      <c r="H35" s="59"/>
      <c r="I35" s="60">
        <f t="shared" si="0"/>
        <v>0</v>
      </c>
    </row>
    <row r="36" spans="1:9" ht="75" hidden="1">
      <c r="A36" s="57">
        <v>410308</v>
      </c>
      <c r="B36" s="71" t="s">
        <v>82</v>
      </c>
      <c r="C36" s="62"/>
      <c r="D36" s="62"/>
      <c r="E36" s="62"/>
      <c r="F36" s="62"/>
      <c r="G36" s="63"/>
      <c r="H36" s="59"/>
      <c r="I36" s="60">
        <f t="shared" si="0"/>
        <v>0</v>
      </c>
    </row>
    <row r="37" spans="1:9" ht="75" customHeight="1" hidden="1">
      <c r="A37" s="57">
        <v>410343</v>
      </c>
      <c r="B37" s="71" t="s">
        <v>83</v>
      </c>
      <c r="C37" s="62">
        <v>0</v>
      </c>
      <c r="D37" s="62"/>
      <c r="E37" s="62">
        <v>0</v>
      </c>
      <c r="F37" s="62"/>
      <c r="G37" s="63"/>
      <c r="H37" s="59"/>
      <c r="I37" s="60">
        <f t="shared" si="0"/>
        <v>0</v>
      </c>
    </row>
    <row r="38" spans="1:9" ht="54.75" customHeight="1" hidden="1">
      <c r="A38" s="57">
        <v>41034400</v>
      </c>
      <c r="B38" s="71" t="s">
        <v>84</v>
      </c>
      <c r="C38" s="62">
        <v>0</v>
      </c>
      <c r="D38" s="62"/>
      <c r="E38" s="62">
        <v>0</v>
      </c>
      <c r="F38" s="62"/>
      <c r="G38" s="63">
        <v>0</v>
      </c>
      <c r="H38" s="59">
        <v>0</v>
      </c>
      <c r="I38" s="60">
        <f t="shared" si="0"/>
        <v>0</v>
      </c>
    </row>
    <row r="39" spans="1:9" ht="18.75">
      <c r="A39" s="57"/>
      <c r="B39" s="69" t="s">
        <v>85</v>
      </c>
      <c r="C39" s="60">
        <f>C34+C35</f>
        <v>17491825</v>
      </c>
      <c r="D39" s="58">
        <f>D34</f>
        <v>5428499.1</v>
      </c>
      <c r="E39" s="60">
        <f>E34+E35</f>
        <v>4575196.52</v>
      </c>
      <c r="F39" s="60">
        <f>F25</f>
        <v>16191416.95</v>
      </c>
      <c r="G39" s="58">
        <f>G34+G35</f>
        <v>2974271.7100000004</v>
      </c>
      <c r="H39" s="59">
        <f>E39/C39*100</f>
        <v>26.15619879572314</v>
      </c>
      <c r="I39" s="60">
        <f t="shared" si="0"/>
        <v>1600924.8099999991</v>
      </c>
    </row>
    <row r="40" spans="1:9" ht="18.75">
      <c r="A40" s="72"/>
      <c r="B40" s="72"/>
      <c r="C40" s="72"/>
      <c r="D40" s="72"/>
      <c r="E40" s="72"/>
      <c r="F40" s="72"/>
      <c r="G40" s="72"/>
      <c r="H40" s="72"/>
      <c r="I40" s="72"/>
    </row>
    <row r="41" spans="1:9" ht="63" customHeight="1">
      <c r="A41" s="128" t="s">
        <v>14</v>
      </c>
      <c r="B41" s="128"/>
      <c r="C41" s="73"/>
      <c r="D41" s="73"/>
      <c r="E41" s="129" t="s">
        <v>260</v>
      </c>
      <c r="F41" s="129"/>
      <c r="G41" s="129"/>
      <c r="H41" s="129"/>
      <c r="I41" s="129"/>
    </row>
  </sheetData>
  <sheetProtection/>
  <mergeCells count="12">
    <mergeCell ref="G2:G3"/>
    <mergeCell ref="H2:H3"/>
    <mergeCell ref="F2:F3"/>
    <mergeCell ref="I2:I3"/>
    <mergeCell ref="A41:B41"/>
    <mergeCell ref="E41:I41"/>
    <mergeCell ref="A1:I1"/>
    <mergeCell ref="A2:A3"/>
    <mergeCell ref="B2:B3"/>
    <mergeCell ref="C2:C3"/>
    <mergeCell ref="D2:D3"/>
    <mergeCell ref="E2:E3"/>
  </mergeCells>
  <printOptions horizontalCentered="1"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7"/>
  <sheetViews>
    <sheetView view="pageBreakPreview" zoomScale="80" zoomScaleNormal="70" zoomScaleSheetLayoutView="80" workbookViewId="0" topLeftCell="A1">
      <selection activeCell="F75" sqref="F75"/>
    </sheetView>
  </sheetViews>
  <sheetFormatPr defaultColWidth="9.00390625" defaultRowHeight="12.75"/>
  <cols>
    <col min="1" max="1" width="11.25390625" style="100" customWidth="1"/>
    <col min="2" max="2" width="80.875" style="9" customWidth="1"/>
    <col min="3" max="3" width="19.375" style="0" customWidth="1"/>
    <col min="4" max="4" width="18.625" style="0" customWidth="1"/>
    <col min="5" max="5" width="17.625" style="0" customWidth="1"/>
    <col min="6" max="6" width="15.75390625" style="0" customWidth="1"/>
    <col min="7" max="7" width="18.00390625" style="0" customWidth="1"/>
    <col min="8" max="8" width="15.625" style="0" customWidth="1"/>
    <col min="9" max="9" width="13.875" style="0" customWidth="1"/>
  </cols>
  <sheetData>
    <row r="1" spans="6:8" ht="15.75">
      <c r="F1" s="8" t="s">
        <v>11</v>
      </c>
      <c r="G1" s="9"/>
      <c r="H1" s="3"/>
    </row>
    <row r="2" spans="6:8" ht="15.75">
      <c r="F2" s="8" t="s">
        <v>23</v>
      </c>
      <c r="G2" s="9"/>
      <c r="H2" s="3"/>
    </row>
    <row r="3" spans="6:8" ht="15.75">
      <c r="F3" s="9" t="s">
        <v>267</v>
      </c>
      <c r="G3" s="9"/>
      <c r="H3" s="3"/>
    </row>
    <row r="4" spans="1:7" ht="20.25">
      <c r="A4" s="145" t="s">
        <v>2</v>
      </c>
      <c r="B4" s="145"/>
      <c r="C4" s="145"/>
      <c r="D4" s="145"/>
      <c r="E4" s="145"/>
      <c r="F4" s="145"/>
      <c r="G4" s="145"/>
    </row>
    <row r="5" spans="1:7" ht="21" customHeight="1">
      <c r="A5" s="146" t="s">
        <v>280</v>
      </c>
      <c r="B5" s="146"/>
      <c r="C5" s="146"/>
      <c r="D5" s="146"/>
      <c r="E5" s="146"/>
      <c r="F5" s="146"/>
      <c r="G5" s="146"/>
    </row>
    <row r="6" spans="1:7" ht="10.5" customHeight="1">
      <c r="A6" s="101"/>
      <c r="B6" s="102"/>
      <c r="C6" s="4"/>
      <c r="D6" s="4"/>
      <c r="E6" s="4"/>
      <c r="F6" s="147" t="s">
        <v>12</v>
      </c>
      <c r="G6" s="147"/>
    </row>
    <row r="7" spans="1:8" ht="18.75" customHeight="1">
      <c r="A7" s="148" t="s">
        <v>1</v>
      </c>
      <c r="B7" s="149"/>
      <c r="C7" s="149"/>
      <c r="D7" s="149"/>
      <c r="E7" s="149"/>
      <c r="F7" s="149"/>
      <c r="G7" s="150"/>
      <c r="H7" s="17"/>
    </row>
    <row r="8" spans="1:8" s="24" customFormat="1" ht="78.75">
      <c r="A8" s="76" t="s">
        <v>93</v>
      </c>
      <c r="B8" s="22" t="s">
        <v>0</v>
      </c>
      <c r="C8" s="22" t="s">
        <v>277</v>
      </c>
      <c r="D8" s="22" t="s">
        <v>276</v>
      </c>
      <c r="E8" s="22" t="s">
        <v>123</v>
      </c>
      <c r="F8" s="22" t="s">
        <v>279</v>
      </c>
      <c r="G8" s="22" t="s">
        <v>278</v>
      </c>
      <c r="H8" s="23" t="s">
        <v>15</v>
      </c>
    </row>
    <row r="9" spans="1:8" ht="15.75">
      <c r="A9" s="91" t="s">
        <v>98</v>
      </c>
      <c r="B9" s="38" t="s">
        <v>3</v>
      </c>
      <c r="C9" s="14">
        <f>C10+C11</f>
        <v>41652495</v>
      </c>
      <c r="D9" s="14">
        <f>D10+D11</f>
        <v>9092142.17</v>
      </c>
      <c r="E9" s="14">
        <f>E10+E11</f>
        <v>7045006.430000001</v>
      </c>
      <c r="F9" s="13">
        <f>D9/C9*100</f>
        <v>21.828565539711366</v>
      </c>
      <c r="G9" s="14">
        <f>D9-E9</f>
        <v>2047135.7399999993</v>
      </c>
      <c r="H9" s="18">
        <f aca="true" t="shared" si="0" ref="H9:H75">C9-D9</f>
        <v>32560352.83</v>
      </c>
    </row>
    <row r="10" spans="1:8" ht="31.5">
      <c r="A10" s="90" t="s">
        <v>120</v>
      </c>
      <c r="B10" s="77" t="s">
        <v>126</v>
      </c>
      <c r="C10" s="7">
        <v>41232495</v>
      </c>
      <c r="D10" s="16">
        <v>8997260.62</v>
      </c>
      <c r="E10" s="16">
        <v>6887867.95</v>
      </c>
      <c r="F10" s="12">
        <f aca="true" t="shared" si="1" ref="F10:F67">D10/C10*100</f>
        <v>21.82080085136735</v>
      </c>
      <c r="G10" s="11">
        <f aca="true" t="shared" si="2" ref="G10:G75">D10-E10</f>
        <v>2109392.669999999</v>
      </c>
      <c r="H10" s="18">
        <f t="shared" si="0"/>
        <v>32235234.380000003</v>
      </c>
    </row>
    <row r="11" spans="1:8" ht="15.75">
      <c r="A11" s="90" t="s">
        <v>121</v>
      </c>
      <c r="B11" s="77" t="s">
        <v>127</v>
      </c>
      <c r="C11" s="7">
        <v>420000</v>
      </c>
      <c r="D11" s="16">
        <v>94881.55</v>
      </c>
      <c r="E11" s="16">
        <v>157138.48</v>
      </c>
      <c r="F11" s="12">
        <f t="shared" si="1"/>
        <v>22.590845238095238</v>
      </c>
      <c r="G11" s="11">
        <f t="shared" si="2"/>
        <v>-62256.93000000001</v>
      </c>
      <c r="H11" s="18">
        <f t="shared" si="0"/>
        <v>325118.45</v>
      </c>
    </row>
    <row r="12" spans="1:8" ht="15.75">
      <c r="A12" s="91">
        <v>1000</v>
      </c>
      <c r="B12" s="33" t="s">
        <v>4</v>
      </c>
      <c r="C12" s="14">
        <f>SUM(C13:C21)</f>
        <v>204785091.79000002</v>
      </c>
      <c r="D12" s="14">
        <f>SUM(D13:D21)</f>
        <v>45858395.970000006</v>
      </c>
      <c r="E12" s="14">
        <f>SUM(E13:E20)</f>
        <v>38026418.629999995</v>
      </c>
      <c r="F12" s="13">
        <f t="shared" si="1"/>
        <v>22.393425014075827</v>
      </c>
      <c r="G12" s="14">
        <f t="shared" si="2"/>
        <v>7831977.340000011</v>
      </c>
      <c r="H12" s="18">
        <f t="shared" si="0"/>
        <v>158926695.82000002</v>
      </c>
    </row>
    <row r="13" spans="1:8" ht="15.75">
      <c r="A13" s="90">
        <v>1010</v>
      </c>
      <c r="B13" s="78" t="s">
        <v>128</v>
      </c>
      <c r="C13" s="7">
        <v>64778950</v>
      </c>
      <c r="D13" s="16">
        <v>14311190.05</v>
      </c>
      <c r="E13" s="16">
        <v>12175604.81</v>
      </c>
      <c r="F13" s="12">
        <f t="shared" si="1"/>
        <v>22.09234643352509</v>
      </c>
      <c r="G13" s="11">
        <f t="shared" si="2"/>
        <v>2135585.24</v>
      </c>
      <c r="H13" s="18">
        <f t="shared" si="0"/>
        <v>50467759.95</v>
      </c>
    </row>
    <row r="14" spans="1:8" ht="47.25">
      <c r="A14" s="90">
        <v>1020</v>
      </c>
      <c r="B14" s="77" t="s">
        <v>129</v>
      </c>
      <c r="C14" s="7">
        <v>109028092.79</v>
      </c>
      <c r="D14" s="16">
        <v>25428038.07</v>
      </c>
      <c r="E14" s="16">
        <v>20639890.15</v>
      </c>
      <c r="F14" s="12">
        <f t="shared" si="1"/>
        <v>23.322464347768765</v>
      </c>
      <c r="G14" s="11">
        <f t="shared" si="2"/>
        <v>4788147.920000002</v>
      </c>
      <c r="H14" s="18">
        <f t="shared" si="0"/>
        <v>83600054.72</v>
      </c>
    </row>
    <row r="15" spans="1:8" ht="15.75">
      <c r="A15" s="90">
        <v>1030</v>
      </c>
      <c r="B15" s="78" t="s">
        <v>95</v>
      </c>
      <c r="C15" s="7">
        <v>2250830</v>
      </c>
      <c r="D15" s="16">
        <v>493865.47</v>
      </c>
      <c r="E15" s="16">
        <v>459688.76</v>
      </c>
      <c r="F15" s="12">
        <f t="shared" si="1"/>
        <v>21.941482475353535</v>
      </c>
      <c r="G15" s="11">
        <f t="shared" si="2"/>
        <v>34176.70999999996</v>
      </c>
      <c r="H15" s="18">
        <f t="shared" si="0"/>
        <v>1756964.53</v>
      </c>
    </row>
    <row r="16" spans="1:8" ht="47.25">
      <c r="A16" s="90">
        <v>1070</v>
      </c>
      <c r="B16" s="78" t="s">
        <v>96</v>
      </c>
      <c r="C16" s="7">
        <v>2833300</v>
      </c>
      <c r="D16" s="16">
        <v>562139.22</v>
      </c>
      <c r="E16" s="16">
        <v>456499.32</v>
      </c>
      <c r="F16" s="12">
        <f t="shared" si="1"/>
        <v>19.84044118166096</v>
      </c>
      <c r="G16" s="11">
        <f t="shared" si="2"/>
        <v>105639.89999999997</v>
      </c>
      <c r="H16" s="18">
        <f t="shared" si="0"/>
        <v>2271160.7800000003</v>
      </c>
    </row>
    <row r="17" spans="1:8" ht="31.5">
      <c r="A17" s="90">
        <v>1090</v>
      </c>
      <c r="B17" s="78" t="s">
        <v>97</v>
      </c>
      <c r="C17" s="7">
        <v>7555700</v>
      </c>
      <c r="D17" s="16">
        <v>1555825.72</v>
      </c>
      <c r="E17" s="16">
        <v>1441503.46</v>
      </c>
      <c r="F17" s="12">
        <f t="shared" si="1"/>
        <v>20.59141734055084</v>
      </c>
      <c r="G17" s="11">
        <f t="shared" si="2"/>
        <v>114322.26000000001</v>
      </c>
      <c r="H17" s="18">
        <f t="shared" si="0"/>
        <v>5999874.28</v>
      </c>
    </row>
    <row r="18" spans="1:8" ht="31.5">
      <c r="A18" s="90" t="s">
        <v>125</v>
      </c>
      <c r="B18" s="5" t="s">
        <v>124</v>
      </c>
      <c r="C18" s="7">
        <v>10451900</v>
      </c>
      <c r="D18" s="16">
        <v>1956326.07</v>
      </c>
      <c r="E18" s="16">
        <v>1816243.72</v>
      </c>
      <c r="F18" s="12">
        <f t="shared" si="1"/>
        <v>18.717420469005635</v>
      </c>
      <c r="G18" s="11">
        <f t="shared" si="2"/>
        <v>140082.3500000001</v>
      </c>
      <c r="H18" s="18">
        <f t="shared" si="0"/>
        <v>8495573.93</v>
      </c>
    </row>
    <row r="19" spans="1:8" ht="15.75">
      <c r="A19" s="90" t="s">
        <v>130</v>
      </c>
      <c r="B19" s="78" t="s">
        <v>131</v>
      </c>
      <c r="C19" s="7">
        <v>1848600</v>
      </c>
      <c r="D19" s="16">
        <v>462154.77</v>
      </c>
      <c r="E19" s="16">
        <v>352059.16</v>
      </c>
      <c r="F19" s="12">
        <f t="shared" si="1"/>
        <v>25.00025803310614</v>
      </c>
      <c r="G19" s="11">
        <f t="shared" si="2"/>
        <v>110095.61000000004</v>
      </c>
      <c r="H19" s="18">
        <f t="shared" si="0"/>
        <v>1386445.23</v>
      </c>
    </row>
    <row r="20" spans="1:8" ht="15.75">
      <c r="A20" s="90" t="s">
        <v>132</v>
      </c>
      <c r="B20" s="77" t="s">
        <v>133</v>
      </c>
      <c r="C20" s="7">
        <v>5127719</v>
      </c>
      <c r="D20" s="16">
        <v>1088856.6</v>
      </c>
      <c r="E20" s="16">
        <v>684929.25</v>
      </c>
      <c r="F20" s="12">
        <f t="shared" si="1"/>
        <v>21.23471664496436</v>
      </c>
      <c r="G20" s="11">
        <f t="shared" si="2"/>
        <v>403927.3500000001</v>
      </c>
      <c r="H20" s="18">
        <f t="shared" si="0"/>
        <v>4038862.4</v>
      </c>
    </row>
    <row r="21" spans="1:8" ht="15.75">
      <c r="A21" s="90" t="s">
        <v>285</v>
      </c>
      <c r="B21" s="77" t="s">
        <v>286</v>
      </c>
      <c r="C21" s="7">
        <v>910000</v>
      </c>
      <c r="D21" s="16">
        <v>0</v>
      </c>
      <c r="E21" s="16">
        <v>0</v>
      </c>
      <c r="F21" s="12">
        <f t="shared" si="1"/>
        <v>0</v>
      </c>
      <c r="G21" s="11">
        <f t="shared" si="2"/>
        <v>0</v>
      </c>
      <c r="H21" s="18">
        <f t="shared" si="0"/>
        <v>910000</v>
      </c>
    </row>
    <row r="22" spans="1:8" ht="15.75">
      <c r="A22" s="91">
        <v>2000</v>
      </c>
      <c r="B22" s="25" t="s">
        <v>86</v>
      </c>
      <c r="C22" s="14">
        <f>C23+C24</f>
        <v>17363394</v>
      </c>
      <c r="D22" s="14">
        <f>D23+D24</f>
        <v>3978800.95</v>
      </c>
      <c r="E22" s="14">
        <f>E23+E24</f>
        <v>4656766.9</v>
      </c>
      <c r="F22" s="13">
        <f>D22/C22*100</f>
        <v>22.914880293564728</v>
      </c>
      <c r="G22" s="14">
        <f>D22-E22</f>
        <v>-677965.9500000002</v>
      </c>
      <c r="H22" s="18">
        <f>C22-D22</f>
        <v>13384593.05</v>
      </c>
    </row>
    <row r="23" spans="1:8" ht="31.5">
      <c r="A23" s="85" t="s">
        <v>122</v>
      </c>
      <c r="B23" s="77" t="s">
        <v>134</v>
      </c>
      <c r="C23" s="7">
        <v>17160994</v>
      </c>
      <c r="D23" s="16">
        <v>3777959.74</v>
      </c>
      <c r="E23" s="16">
        <v>4656766.9</v>
      </c>
      <c r="F23" s="12">
        <f t="shared" si="1"/>
        <v>22.014807184245853</v>
      </c>
      <c r="G23" s="11">
        <f t="shared" si="2"/>
        <v>-878807.1600000001</v>
      </c>
      <c r="H23" s="18">
        <f>C23-D23</f>
        <v>13383034.26</v>
      </c>
    </row>
    <row r="24" spans="1:8" ht="15.75">
      <c r="A24" s="85" t="s">
        <v>287</v>
      </c>
      <c r="B24" s="122" t="s">
        <v>288</v>
      </c>
      <c r="C24" s="7">
        <v>202400</v>
      </c>
      <c r="D24" s="16">
        <v>200841.21</v>
      </c>
      <c r="E24" s="16">
        <v>0</v>
      </c>
      <c r="F24" s="12">
        <f t="shared" si="1"/>
        <v>99.22984683794466</v>
      </c>
      <c r="G24" s="11">
        <f t="shared" si="2"/>
        <v>200841.21</v>
      </c>
      <c r="H24" s="18">
        <f>C24-D24</f>
        <v>1558.7900000000081</v>
      </c>
    </row>
    <row r="25" spans="1:8" ht="15.75">
      <c r="A25" s="91">
        <v>3000</v>
      </c>
      <c r="B25" s="25" t="s">
        <v>5</v>
      </c>
      <c r="C25" s="14">
        <f>SUM(C26:C50)</f>
        <v>128170896</v>
      </c>
      <c r="D25" s="14">
        <f>SUM(D26:D50)</f>
        <v>46461996.40999998</v>
      </c>
      <c r="E25" s="14">
        <f>SUM(E26:E50)</f>
        <v>54203493.900000006</v>
      </c>
      <c r="F25" s="13">
        <f t="shared" si="1"/>
        <v>36.250036365509985</v>
      </c>
      <c r="G25" s="14">
        <f t="shared" si="2"/>
        <v>-7741497.490000024</v>
      </c>
      <c r="H25" s="18">
        <f t="shared" si="0"/>
        <v>81708899.59000002</v>
      </c>
    </row>
    <row r="26" spans="1:8" ht="31.5">
      <c r="A26" s="85">
        <v>3011</v>
      </c>
      <c r="B26" s="80" t="s">
        <v>144</v>
      </c>
      <c r="C26" s="7">
        <v>16781000</v>
      </c>
      <c r="D26" s="16">
        <v>6460987.95</v>
      </c>
      <c r="E26" s="16">
        <v>5770493.3</v>
      </c>
      <c r="F26" s="12">
        <f t="shared" si="1"/>
        <v>38.50180531553543</v>
      </c>
      <c r="G26" s="11">
        <f t="shared" si="2"/>
        <v>690494.6500000004</v>
      </c>
      <c r="H26" s="18">
        <f t="shared" si="0"/>
        <v>10320012.05</v>
      </c>
    </row>
    <row r="27" spans="1:8" ht="21" customHeight="1">
      <c r="A27" s="85">
        <v>3012</v>
      </c>
      <c r="B27" s="80" t="s">
        <v>111</v>
      </c>
      <c r="C27" s="7">
        <v>30010000</v>
      </c>
      <c r="D27" s="16">
        <v>24198297.05</v>
      </c>
      <c r="E27" s="16">
        <v>32033118.7</v>
      </c>
      <c r="F27" s="12">
        <f t="shared" si="1"/>
        <v>80.63411212929023</v>
      </c>
      <c r="G27" s="11">
        <f t="shared" si="2"/>
        <v>-7834821.6499999985</v>
      </c>
      <c r="H27" s="18">
        <f t="shared" si="0"/>
        <v>5811702.949999999</v>
      </c>
    </row>
    <row r="28" spans="1:8" ht="31.5">
      <c r="A28" s="90" t="s">
        <v>135</v>
      </c>
      <c r="B28" s="80" t="s">
        <v>145</v>
      </c>
      <c r="C28" s="79">
        <v>8000</v>
      </c>
      <c r="D28" s="16">
        <v>0</v>
      </c>
      <c r="E28" s="16">
        <v>0</v>
      </c>
      <c r="F28" s="12">
        <f t="shared" si="1"/>
        <v>0</v>
      </c>
      <c r="G28" s="11">
        <f t="shared" si="2"/>
        <v>0</v>
      </c>
      <c r="H28" s="18">
        <f t="shared" si="0"/>
        <v>8000</v>
      </c>
    </row>
    <row r="29" spans="1:8" ht="31.5">
      <c r="A29" s="90" t="s">
        <v>136</v>
      </c>
      <c r="B29" s="80" t="s">
        <v>109</v>
      </c>
      <c r="C29" s="79">
        <v>71000</v>
      </c>
      <c r="D29" s="16">
        <v>6118.56</v>
      </c>
      <c r="E29" s="16">
        <v>20224.07</v>
      </c>
      <c r="F29" s="12">
        <f t="shared" si="1"/>
        <v>8.61769014084507</v>
      </c>
      <c r="G29" s="11">
        <f>D29-E29</f>
        <v>-14105.509999999998</v>
      </c>
      <c r="H29" s="18">
        <f t="shared" si="0"/>
        <v>64881.44</v>
      </c>
    </row>
    <row r="30" spans="1:8" ht="15.75">
      <c r="A30" s="90" t="s">
        <v>137</v>
      </c>
      <c r="B30" s="82" t="s">
        <v>146</v>
      </c>
      <c r="C30" s="79">
        <v>480300</v>
      </c>
      <c r="D30" s="16">
        <v>84969.02</v>
      </c>
      <c r="E30" s="16">
        <v>90465.35</v>
      </c>
      <c r="F30" s="12">
        <f t="shared" si="1"/>
        <v>17.690822402665002</v>
      </c>
      <c r="G30" s="11">
        <f t="shared" si="2"/>
        <v>-5496.330000000002</v>
      </c>
      <c r="H30" s="18">
        <f t="shared" si="0"/>
        <v>395330.98</v>
      </c>
    </row>
    <row r="31" spans="1:8" ht="15.75">
      <c r="A31" s="90" t="s">
        <v>138</v>
      </c>
      <c r="B31" s="82" t="s">
        <v>108</v>
      </c>
      <c r="C31" s="79">
        <v>123900</v>
      </c>
      <c r="D31" s="16">
        <v>51600</v>
      </c>
      <c r="E31" s="16">
        <v>18060</v>
      </c>
      <c r="F31" s="12">
        <f t="shared" si="1"/>
        <v>41.64648910411623</v>
      </c>
      <c r="G31" s="11">
        <f t="shared" si="2"/>
        <v>33540</v>
      </c>
      <c r="H31" s="18">
        <f t="shared" si="0"/>
        <v>72300</v>
      </c>
    </row>
    <row r="32" spans="1:8" ht="15.75">
      <c r="A32" s="90" t="s">
        <v>139</v>
      </c>
      <c r="B32" s="82" t="s">
        <v>104</v>
      </c>
      <c r="C32" s="79">
        <v>25027200</v>
      </c>
      <c r="D32" s="16">
        <v>5174628.43</v>
      </c>
      <c r="E32" s="16">
        <v>6463840.97</v>
      </c>
      <c r="F32" s="12">
        <f t="shared" si="1"/>
        <v>20.67601821218514</v>
      </c>
      <c r="G32" s="11">
        <f t="shared" si="2"/>
        <v>-1289212.54</v>
      </c>
      <c r="H32" s="18">
        <f t="shared" si="0"/>
        <v>19852571.57</v>
      </c>
    </row>
    <row r="33" spans="1:8" ht="15.75">
      <c r="A33" s="90" t="s">
        <v>140</v>
      </c>
      <c r="B33" s="82" t="s">
        <v>105</v>
      </c>
      <c r="C33" s="79">
        <v>3939600</v>
      </c>
      <c r="D33" s="16">
        <v>759037.98</v>
      </c>
      <c r="E33" s="16">
        <v>783438.49</v>
      </c>
      <c r="F33" s="12">
        <f t="shared" si="1"/>
        <v>19.26687937861712</v>
      </c>
      <c r="G33" s="11">
        <f t="shared" si="2"/>
        <v>-24400.51000000001</v>
      </c>
      <c r="H33" s="18">
        <f t="shared" si="0"/>
        <v>3180562.02</v>
      </c>
    </row>
    <row r="34" spans="1:8" ht="15.75">
      <c r="A34" s="90" t="s">
        <v>141</v>
      </c>
      <c r="B34" s="82" t="s">
        <v>106</v>
      </c>
      <c r="C34" s="79">
        <v>9160300</v>
      </c>
      <c r="D34" s="16">
        <v>1555701.21</v>
      </c>
      <c r="E34" s="16">
        <v>1625875.33</v>
      </c>
      <c r="F34" s="12">
        <f t="shared" si="1"/>
        <v>16.98308144929751</v>
      </c>
      <c r="G34" s="11">
        <f t="shared" si="2"/>
        <v>-70174.12000000011</v>
      </c>
      <c r="H34" s="18">
        <f t="shared" si="0"/>
        <v>7604598.79</v>
      </c>
    </row>
    <row r="35" spans="1:8" ht="15.75">
      <c r="A35" s="90" t="s">
        <v>142</v>
      </c>
      <c r="B35" s="82" t="s">
        <v>107</v>
      </c>
      <c r="C35" s="79">
        <v>413000</v>
      </c>
      <c r="D35" s="16">
        <v>56727.4</v>
      </c>
      <c r="E35" s="16">
        <v>114948.54</v>
      </c>
      <c r="F35" s="12">
        <f t="shared" si="1"/>
        <v>13.735447941888621</v>
      </c>
      <c r="G35" s="11">
        <f t="shared" si="2"/>
        <v>-58221.13999999999</v>
      </c>
      <c r="H35" s="18">
        <f t="shared" si="0"/>
        <v>356272.6</v>
      </c>
    </row>
    <row r="36" spans="1:8" ht="15.75">
      <c r="A36" s="90" t="s">
        <v>143</v>
      </c>
      <c r="B36" s="83" t="s">
        <v>147</v>
      </c>
      <c r="C36" s="79">
        <v>8228300</v>
      </c>
      <c r="D36" s="16">
        <v>1689192.18</v>
      </c>
      <c r="E36" s="16">
        <v>1847158.25</v>
      </c>
      <c r="F36" s="12">
        <f t="shared" si="1"/>
        <v>20.52905436116816</v>
      </c>
      <c r="G36" s="11">
        <f t="shared" si="2"/>
        <v>-157966.07000000007</v>
      </c>
      <c r="H36" s="18">
        <f t="shared" si="0"/>
        <v>6539107.82</v>
      </c>
    </row>
    <row r="37" spans="1:8" ht="31.5">
      <c r="A37" s="85" t="s">
        <v>289</v>
      </c>
      <c r="B37" s="83" t="s">
        <v>316</v>
      </c>
      <c r="C37" s="79">
        <v>1320000</v>
      </c>
      <c r="D37" s="16">
        <v>0</v>
      </c>
      <c r="E37" s="16">
        <v>0</v>
      </c>
      <c r="F37" s="12">
        <f t="shared" si="1"/>
        <v>0</v>
      </c>
      <c r="G37" s="11">
        <f t="shared" si="2"/>
        <v>0</v>
      </c>
      <c r="H37" s="18">
        <f t="shared" si="0"/>
        <v>1320000</v>
      </c>
    </row>
    <row r="38" spans="1:8" ht="35.25" customHeight="1">
      <c r="A38" s="85" t="s">
        <v>153</v>
      </c>
      <c r="B38" s="82" t="s">
        <v>148</v>
      </c>
      <c r="C38" s="79">
        <v>12664500</v>
      </c>
      <c r="D38" s="16">
        <v>3060641.75</v>
      </c>
      <c r="E38" s="16">
        <v>2849263.27</v>
      </c>
      <c r="F38" s="12">
        <f t="shared" si="1"/>
        <v>24.167095029412927</v>
      </c>
      <c r="G38" s="11">
        <f t="shared" si="2"/>
        <v>211378.47999999998</v>
      </c>
      <c r="H38" s="18">
        <f t="shared" si="0"/>
        <v>9603858.25</v>
      </c>
    </row>
    <row r="39" spans="1:8" ht="31.5">
      <c r="A39" s="85" t="s">
        <v>154</v>
      </c>
      <c r="B39" s="82" t="s">
        <v>149</v>
      </c>
      <c r="C39" s="79">
        <v>3271000</v>
      </c>
      <c r="D39" s="16">
        <v>836929.62</v>
      </c>
      <c r="E39" s="16">
        <v>702440.34</v>
      </c>
      <c r="F39" s="12">
        <f t="shared" si="1"/>
        <v>25.586353408743502</v>
      </c>
      <c r="G39" s="11">
        <f t="shared" si="2"/>
        <v>134489.28000000003</v>
      </c>
      <c r="H39" s="18">
        <f t="shared" si="0"/>
        <v>2434070.38</v>
      </c>
    </row>
    <row r="40" spans="1:8" ht="31.5">
      <c r="A40" s="85" t="s">
        <v>155</v>
      </c>
      <c r="B40" s="82" t="s">
        <v>150</v>
      </c>
      <c r="C40" s="79">
        <v>1049600</v>
      </c>
      <c r="D40" s="16">
        <v>196158.94</v>
      </c>
      <c r="E40" s="16">
        <v>223053.09</v>
      </c>
      <c r="F40" s="12">
        <f t="shared" si="1"/>
        <v>18.688923399390244</v>
      </c>
      <c r="G40" s="11">
        <f t="shared" si="2"/>
        <v>-26894.149999999994</v>
      </c>
      <c r="H40" s="18">
        <f t="shared" si="0"/>
        <v>853441.06</v>
      </c>
    </row>
    <row r="41" spans="1:8" ht="31.5">
      <c r="A41" s="85" t="s">
        <v>156</v>
      </c>
      <c r="B41" s="82" t="s">
        <v>151</v>
      </c>
      <c r="C41" s="79">
        <v>72300</v>
      </c>
      <c r="D41" s="16">
        <v>10454.34</v>
      </c>
      <c r="E41" s="16">
        <v>0</v>
      </c>
      <c r="F41" s="12">
        <f t="shared" si="1"/>
        <v>14.459668049792532</v>
      </c>
      <c r="G41" s="11">
        <f t="shared" si="2"/>
        <v>10454.34</v>
      </c>
      <c r="H41" s="18">
        <f t="shared" si="0"/>
        <v>61845.66</v>
      </c>
    </row>
    <row r="42" spans="1:8" ht="47.25">
      <c r="A42" s="85" t="s">
        <v>157</v>
      </c>
      <c r="B42" s="82" t="s">
        <v>152</v>
      </c>
      <c r="C42" s="79">
        <v>6000</v>
      </c>
      <c r="D42" s="16">
        <v>1119.16</v>
      </c>
      <c r="E42" s="16">
        <v>829.65</v>
      </c>
      <c r="F42" s="12">
        <f t="shared" si="1"/>
        <v>18.65266666666667</v>
      </c>
      <c r="G42" s="11">
        <f t="shared" si="2"/>
        <v>289.5100000000001</v>
      </c>
      <c r="H42" s="18">
        <f t="shared" si="0"/>
        <v>4880.84</v>
      </c>
    </row>
    <row r="43" spans="1:8" ht="47.25">
      <c r="A43" s="85" t="s">
        <v>158</v>
      </c>
      <c r="B43" s="84" t="s">
        <v>166</v>
      </c>
      <c r="C43" s="7">
        <v>4466100</v>
      </c>
      <c r="D43" s="16">
        <v>1057407.5</v>
      </c>
      <c r="E43" s="16">
        <v>722884.82</v>
      </c>
      <c r="F43" s="12">
        <f t="shared" si="1"/>
        <v>23.67630594926222</v>
      </c>
      <c r="G43" s="11">
        <f t="shared" si="2"/>
        <v>334522.68000000005</v>
      </c>
      <c r="H43" s="18">
        <f t="shared" si="0"/>
        <v>3408692.5</v>
      </c>
    </row>
    <row r="44" spans="1:8" ht="31.5">
      <c r="A44" s="85" t="s">
        <v>159</v>
      </c>
      <c r="B44" s="80" t="s">
        <v>167</v>
      </c>
      <c r="C44" s="7">
        <v>1392900</v>
      </c>
      <c r="D44" s="16">
        <v>317612.98</v>
      </c>
      <c r="E44" s="16">
        <v>173497.82</v>
      </c>
      <c r="F44" s="12">
        <f t="shared" si="1"/>
        <v>22.80228157082346</v>
      </c>
      <c r="G44" s="11">
        <f t="shared" si="2"/>
        <v>144115.15999999997</v>
      </c>
      <c r="H44" s="18">
        <f t="shared" si="0"/>
        <v>1075287.02</v>
      </c>
    </row>
    <row r="45" spans="1:8" ht="15.75">
      <c r="A45" s="85" t="s">
        <v>160</v>
      </c>
      <c r="B45" s="77" t="s">
        <v>112</v>
      </c>
      <c r="C45" s="7">
        <v>556000</v>
      </c>
      <c r="D45" s="16">
        <v>51321.33</v>
      </c>
      <c r="E45" s="16">
        <v>31616.12</v>
      </c>
      <c r="F45" s="12">
        <f t="shared" si="1"/>
        <v>9.230455035971223</v>
      </c>
      <c r="G45" s="11">
        <f t="shared" si="2"/>
        <v>19705.210000000003</v>
      </c>
      <c r="H45" s="18">
        <f t="shared" si="0"/>
        <v>504678.67</v>
      </c>
    </row>
    <row r="46" spans="1:8" ht="47.25">
      <c r="A46" s="85" t="s">
        <v>161</v>
      </c>
      <c r="B46" s="77" t="s">
        <v>110</v>
      </c>
      <c r="C46" s="7">
        <v>2030000</v>
      </c>
      <c r="D46" s="16">
        <v>0</v>
      </c>
      <c r="E46" s="16">
        <v>0</v>
      </c>
      <c r="F46" s="12">
        <f t="shared" si="1"/>
        <v>0</v>
      </c>
      <c r="G46" s="11">
        <f t="shared" si="2"/>
        <v>0</v>
      </c>
      <c r="H46" s="18">
        <f t="shared" si="0"/>
        <v>2030000</v>
      </c>
    </row>
    <row r="47" spans="1:8" ht="47.25">
      <c r="A47" s="85" t="s">
        <v>162</v>
      </c>
      <c r="B47" s="80" t="s">
        <v>168</v>
      </c>
      <c r="C47" s="7">
        <v>337300</v>
      </c>
      <c r="D47" s="16">
        <v>82700.28</v>
      </c>
      <c r="E47" s="16">
        <v>70082.78</v>
      </c>
      <c r="F47" s="12">
        <f t="shared" si="1"/>
        <v>24.5183160391343</v>
      </c>
      <c r="G47" s="11">
        <f t="shared" si="2"/>
        <v>12617.5</v>
      </c>
      <c r="H47" s="18">
        <f t="shared" si="0"/>
        <v>254599.72</v>
      </c>
    </row>
    <row r="48" spans="1:8" ht="31.5">
      <c r="A48" s="85" t="s">
        <v>163</v>
      </c>
      <c r="B48" s="77" t="s">
        <v>169</v>
      </c>
      <c r="C48" s="7">
        <v>300000</v>
      </c>
      <c r="D48" s="16">
        <v>41110</v>
      </c>
      <c r="E48" s="16">
        <v>21800</v>
      </c>
      <c r="F48" s="12">
        <f t="shared" si="1"/>
        <v>13.703333333333333</v>
      </c>
      <c r="G48" s="11">
        <f t="shared" si="2"/>
        <v>19310</v>
      </c>
      <c r="H48" s="18">
        <f t="shared" si="0"/>
        <v>258890</v>
      </c>
    </row>
    <row r="49" spans="1:8" ht="110.25">
      <c r="A49" s="85" t="s">
        <v>164</v>
      </c>
      <c r="B49" s="80" t="s">
        <v>170</v>
      </c>
      <c r="C49" s="7">
        <v>1245000</v>
      </c>
      <c r="D49" s="16">
        <v>312585.07</v>
      </c>
      <c r="E49" s="16">
        <v>289931</v>
      </c>
      <c r="F49" s="12">
        <f t="shared" si="1"/>
        <v>25.10723453815261</v>
      </c>
      <c r="G49" s="11">
        <f t="shared" si="2"/>
        <v>22654.070000000007</v>
      </c>
      <c r="H49" s="18">
        <f t="shared" si="0"/>
        <v>932414.9299999999</v>
      </c>
    </row>
    <row r="50" spans="1:8" ht="15.75">
      <c r="A50" s="85" t="s">
        <v>165</v>
      </c>
      <c r="B50" s="80" t="s">
        <v>171</v>
      </c>
      <c r="C50" s="7">
        <v>5217596</v>
      </c>
      <c r="D50" s="16">
        <v>456695.66</v>
      </c>
      <c r="E50" s="16">
        <v>350472.01</v>
      </c>
      <c r="F50" s="12">
        <f t="shared" si="1"/>
        <v>8.752990074356081</v>
      </c>
      <c r="G50" s="11">
        <f t="shared" si="2"/>
        <v>106223.64999999997</v>
      </c>
      <c r="H50" s="18">
        <f t="shared" si="0"/>
        <v>4760900.34</v>
      </c>
    </row>
    <row r="51" spans="1:8" ht="15.75">
      <c r="A51" s="95">
        <v>4000</v>
      </c>
      <c r="B51" s="25" t="s">
        <v>7</v>
      </c>
      <c r="C51" s="14">
        <f>SUM(C52:C56)</f>
        <v>9289600</v>
      </c>
      <c r="D51" s="14">
        <f>SUM(D52:D56)</f>
        <v>2089905.72</v>
      </c>
      <c r="E51" s="14">
        <f>SUM(E52:E56)</f>
        <v>1676520.1600000001</v>
      </c>
      <c r="F51" s="13">
        <f>D51/C51*100</f>
        <v>22.497262745435755</v>
      </c>
      <c r="G51" s="14">
        <f aca="true" t="shared" si="3" ref="G51:G62">D51-E51</f>
        <v>413385.5599999998</v>
      </c>
      <c r="H51" s="18">
        <f aca="true" t="shared" si="4" ref="H51:H62">C51-D51</f>
        <v>7199694.28</v>
      </c>
    </row>
    <row r="52" spans="1:8" ht="15.75">
      <c r="A52" s="90">
        <v>4030</v>
      </c>
      <c r="B52" s="87" t="s">
        <v>172</v>
      </c>
      <c r="C52" s="86">
        <v>695800</v>
      </c>
      <c r="D52" s="10">
        <v>128645.96</v>
      </c>
      <c r="E52" s="10">
        <v>131463.8</v>
      </c>
      <c r="F52" s="12">
        <v>0</v>
      </c>
      <c r="G52" s="11">
        <f t="shared" si="3"/>
        <v>-2817.839999999982</v>
      </c>
      <c r="H52" s="18">
        <f t="shared" si="4"/>
        <v>567154.04</v>
      </c>
    </row>
    <row r="53" spans="1:8" ht="15.75">
      <c r="A53" s="90" t="s">
        <v>174</v>
      </c>
      <c r="B53" s="87" t="s">
        <v>173</v>
      </c>
      <c r="C53" s="86">
        <v>1066400</v>
      </c>
      <c r="D53" s="10">
        <v>183086.62</v>
      </c>
      <c r="E53" s="10">
        <v>197632.35</v>
      </c>
      <c r="F53" s="12">
        <f aca="true" t="shared" si="5" ref="F53:F62">D53/C53*100</f>
        <v>17.168662790697674</v>
      </c>
      <c r="G53" s="11">
        <f t="shared" si="3"/>
        <v>-14545.73000000001</v>
      </c>
      <c r="H53" s="18">
        <f t="shared" si="4"/>
        <v>883313.38</v>
      </c>
    </row>
    <row r="54" spans="1:8" ht="31.5">
      <c r="A54" s="90" t="s">
        <v>175</v>
      </c>
      <c r="B54" s="89" t="s">
        <v>178</v>
      </c>
      <c r="C54" s="86">
        <v>5340000</v>
      </c>
      <c r="D54" s="10">
        <v>1484672.42</v>
      </c>
      <c r="E54" s="10">
        <v>1149322.07</v>
      </c>
      <c r="F54" s="12">
        <f t="shared" si="5"/>
        <v>27.802854307116103</v>
      </c>
      <c r="G54" s="11">
        <f t="shared" si="3"/>
        <v>335350.34999999986</v>
      </c>
      <c r="H54" s="18">
        <f t="shared" si="4"/>
        <v>3855327.58</v>
      </c>
    </row>
    <row r="55" spans="1:8" ht="18" customHeight="1">
      <c r="A55" s="90" t="s">
        <v>176</v>
      </c>
      <c r="B55" s="82" t="s">
        <v>180</v>
      </c>
      <c r="C55" s="86">
        <v>856400</v>
      </c>
      <c r="D55" s="10">
        <v>202063.72</v>
      </c>
      <c r="E55" s="10">
        <v>96514.94</v>
      </c>
      <c r="F55" s="12">
        <f t="shared" si="5"/>
        <v>23.594549276039235</v>
      </c>
      <c r="G55" s="11">
        <f t="shared" si="3"/>
        <v>105548.78</v>
      </c>
      <c r="H55" s="18">
        <f t="shared" si="4"/>
        <v>654336.28</v>
      </c>
    </row>
    <row r="56" spans="1:8" ht="15.75">
      <c r="A56" s="90" t="s">
        <v>177</v>
      </c>
      <c r="B56" s="82" t="s">
        <v>179</v>
      </c>
      <c r="C56" s="86">
        <v>1331000</v>
      </c>
      <c r="D56" s="10">
        <v>91437</v>
      </c>
      <c r="E56" s="10">
        <v>101587</v>
      </c>
      <c r="F56" s="12">
        <f t="shared" si="5"/>
        <v>6.869797145003756</v>
      </c>
      <c r="G56" s="11">
        <f t="shared" si="3"/>
        <v>-10150</v>
      </c>
      <c r="H56" s="18">
        <f t="shared" si="4"/>
        <v>1239563</v>
      </c>
    </row>
    <row r="57" spans="1:8" ht="15.75">
      <c r="A57" s="91">
        <v>5000</v>
      </c>
      <c r="B57" s="33" t="s">
        <v>8</v>
      </c>
      <c r="C57" s="88">
        <f>SUM(C58:C62)</f>
        <v>11107500</v>
      </c>
      <c r="D57" s="88">
        <f>SUM(D58:D62)</f>
        <v>2171327.89</v>
      </c>
      <c r="E57" s="88">
        <f>SUM(E58:E62)</f>
        <v>2002536.94</v>
      </c>
      <c r="F57" s="13">
        <f t="shared" si="5"/>
        <v>19.548304208867883</v>
      </c>
      <c r="G57" s="14">
        <f t="shared" si="3"/>
        <v>168790.9500000002</v>
      </c>
      <c r="H57" s="18">
        <f t="shared" si="4"/>
        <v>8936172.11</v>
      </c>
    </row>
    <row r="58" spans="1:8" s="75" customFormat="1" ht="31.5">
      <c r="A58" s="96">
        <v>5011</v>
      </c>
      <c r="B58" s="81" t="s">
        <v>100</v>
      </c>
      <c r="C58" s="16">
        <v>150000</v>
      </c>
      <c r="D58" s="16">
        <v>1475</v>
      </c>
      <c r="E58" s="16">
        <v>2750</v>
      </c>
      <c r="F58" s="12">
        <f t="shared" si="5"/>
        <v>0.9833333333333333</v>
      </c>
      <c r="G58" s="11">
        <f t="shared" si="3"/>
        <v>-1275</v>
      </c>
      <c r="H58" s="18">
        <f t="shared" si="4"/>
        <v>148525</v>
      </c>
    </row>
    <row r="59" spans="1:8" s="75" customFormat="1" ht="31.5">
      <c r="A59" s="96">
        <v>5012</v>
      </c>
      <c r="B59" s="81" t="s">
        <v>101</v>
      </c>
      <c r="C59" s="16">
        <v>300000</v>
      </c>
      <c r="D59" s="16">
        <v>26307.62</v>
      </c>
      <c r="E59" s="16">
        <v>4798</v>
      </c>
      <c r="F59" s="12">
        <f t="shared" si="5"/>
        <v>8.769206666666667</v>
      </c>
      <c r="G59" s="11">
        <f t="shared" si="3"/>
        <v>21509.62</v>
      </c>
      <c r="H59" s="18">
        <f t="shared" si="4"/>
        <v>273692.38</v>
      </c>
    </row>
    <row r="60" spans="1:8" ht="31.5">
      <c r="A60" s="85">
        <v>5031</v>
      </c>
      <c r="B60" s="81" t="s">
        <v>99</v>
      </c>
      <c r="C60" s="7">
        <v>6964350</v>
      </c>
      <c r="D60" s="16">
        <v>1490910.34</v>
      </c>
      <c r="E60" s="16">
        <v>1453193.46</v>
      </c>
      <c r="F60" s="12">
        <f t="shared" si="5"/>
        <v>21.407745733629127</v>
      </c>
      <c r="G60" s="11">
        <f t="shared" si="3"/>
        <v>37716.88000000012</v>
      </c>
      <c r="H60" s="18">
        <f t="shared" si="4"/>
        <v>5473439.66</v>
      </c>
    </row>
    <row r="61" spans="1:8" ht="15.75">
      <c r="A61" s="85">
        <v>5041</v>
      </c>
      <c r="B61" s="81" t="s">
        <v>102</v>
      </c>
      <c r="C61" s="7">
        <v>3355575</v>
      </c>
      <c r="D61" s="16">
        <v>589025.71</v>
      </c>
      <c r="E61" s="16">
        <v>464836.08</v>
      </c>
      <c r="F61" s="12">
        <f t="shared" si="5"/>
        <v>17.553644606364035</v>
      </c>
      <c r="G61" s="11">
        <f t="shared" si="3"/>
        <v>124189.62999999995</v>
      </c>
      <c r="H61" s="18">
        <f t="shared" si="4"/>
        <v>2766549.29</v>
      </c>
    </row>
    <row r="62" spans="1:8" ht="15.75">
      <c r="A62" s="85">
        <v>5063</v>
      </c>
      <c r="B62" s="81" t="s">
        <v>103</v>
      </c>
      <c r="C62" s="7">
        <v>337575</v>
      </c>
      <c r="D62" s="16">
        <v>63609.22</v>
      </c>
      <c r="E62" s="16">
        <v>76959.4</v>
      </c>
      <c r="F62" s="12">
        <f t="shared" si="5"/>
        <v>18.842988965415095</v>
      </c>
      <c r="G62" s="11">
        <f t="shared" si="3"/>
        <v>-13350.179999999993</v>
      </c>
      <c r="H62" s="18">
        <f t="shared" si="4"/>
        <v>273965.78</v>
      </c>
    </row>
    <row r="63" spans="1:8" ht="15.75">
      <c r="A63" s="95">
        <v>6000</v>
      </c>
      <c r="B63" s="33" t="s">
        <v>6</v>
      </c>
      <c r="C63" s="14">
        <f>SUM(C64:C67)</f>
        <v>27898000</v>
      </c>
      <c r="D63" s="14">
        <f>SUM(D64:D67)</f>
        <v>4249528.45</v>
      </c>
      <c r="E63" s="14">
        <f>SUM(E64:E67)</f>
        <v>3449149.46</v>
      </c>
      <c r="F63" s="13">
        <f t="shared" si="1"/>
        <v>15.232376693669798</v>
      </c>
      <c r="G63" s="14">
        <f t="shared" si="2"/>
        <v>800378.9900000002</v>
      </c>
      <c r="H63" s="18">
        <f t="shared" si="0"/>
        <v>23648471.55</v>
      </c>
    </row>
    <row r="64" spans="1:8" ht="15.75">
      <c r="A64" s="97" t="s">
        <v>181</v>
      </c>
      <c r="B64" s="77" t="s">
        <v>184</v>
      </c>
      <c r="C64" s="92">
        <v>3150000</v>
      </c>
      <c r="D64" s="16">
        <v>0</v>
      </c>
      <c r="E64" s="16">
        <v>10633.8</v>
      </c>
      <c r="F64" s="12">
        <f>D64/C64*100</f>
        <v>0</v>
      </c>
      <c r="G64" s="11">
        <f>D64-E64</f>
        <v>-10633.8</v>
      </c>
      <c r="H64" s="18">
        <f t="shared" si="0"/>
        <v>3150000</v>
      </c>
    </row>
    <row r="65" spans="1:8" ht="15.75">
      <c r="A65" s="97" t="s">
        <v>182</v>
      </c>
      <c r="B65" s="77" t="s">
        <v>185</v>
      </c>
      <c r="C65" s="92">
        <v>649000</v>
      </c>
      <c r="D65" s="16">
        <v>191529.73</v>
      </c>
      <c r="E65" s="16">
        <v>0</v>
      </c>
      <c r="F65" s="12">
        <f>D65/C65*100</f>
        <v>29.51151463790447</v>
      </c>
      <c r="G65" s="11">
        <f>D65-E65</f>
        <v>191529.73</v>
      </c>
      <c r="H65" s="18">
        <f t="shared" si="0"/>
        <v>457470.27</v>
      </c>
    </row>
    <row r="66" spans="1:8" ht="31.5">
      <c r="A66" s="97" t="s">
        <v>290</v>
      </c>
      <c r="B66" s="77" t="s">
        <v>317</v>
      </c>
      <c r="C66" s="92">
        <v>350000</v>
      </c>
      <c r="D66" s="16">
        <v>0</v>
      </c>
      <c r="E66" s="16">
        <v>0</v>
      </c>
      <c r="F66" s="12">
        <f>D66/C66*100</f>
        <v>0</v>
      </c>
      <c r="G66" s="11">
        <f>D66-E66</f>
        <v>0</v>
      </c>
      <c r="H66" s="18">
        <f t="shared" si="0"/>
        <v>350000</v>
      </c>
    </row>
    <row r="67" spans="1:8" ht="15.75">
      <c r="A67" s="90" t="s">
        <v>183</v>
      </c>
      <c r="B67" s="82" t="s">
        <v>186</v>
      </c>
      <c r="C67" s="79">
        <v>23749000</v>
      </c>
      <c r="D67" s="16">
        <v>4057998.72</v>
      </c>
      <c r="E67" s="16">
        <v>3438515.66</v>
      </c>
      <c r="F67" s="12">
        <f t="shared" si="1"/>
        <v>17.087029853888584</v>
      </c>
      <c r="G67" s="11">
        <f t="shared" si="2"/>
        <v>619483.06</v>
      </c>
      <c r="H67" s="18">
        <f t="shared" si="0"/>
        <v>19691001.28</v>
      </c>
    </row>
    <row r="68" spans="1:8" ht="15.75">
      <c r="A68" s="98" t="s">
        <v>187</v>
      </c>
      <c r="B68" s="15" t="s">
        <v>188</v>
      </c>
      <c r="C68" s="14">
        <f>C69+C70+C71+C72</f>
        <v>1839000</v>
      </c>
      <c r="D68" s="14">
        <f>D69+D70+D71+D72</f>
        <v>100000</v>
      </c>
      <c r="E68" s="14">
        <f>E69+E70+E72</f>
        <v>0</v>
      </c>
      <c r="F68" s="13">
        <f>D68/C68*100</f>
        <v>5.43773790103317</v>
      </c>
      <c r="G68" s="14">
        <f>D68-E68</f>
        <v>100000</v>
      </c>
      <c r="H68" s="18">
        <f>C68-D68</f>
        <v>1739000</v>
      </c>
    </row>
    <row r="69" spans="1:8" ht="15.75">
      <c r="A69" s="96" t="s">
        <v>189</v>
      </c>
      <c r="B69" s="6" t="s">
        <v>192</v>
      </c>
      <c r="C69" s="16">
        <v>199000</v>
      </c>
      <c r="D69" s="16">
        <v>0</v>
      </c>
      <c r="E69" s="16">
        <v>0</v>
      </c>
      <c r="F69" s="12">
        <f>D69/C69*100</f>
        <v>0</v>
      </c>
      <c r="G69" s="11">
        <f>D69-E69</f>
        <v>0</v>
      </c>
      <c r="H69" s="18">
        <f>C69-D69</f>
        <v>199000</v>
      </c>
    </row>
    <row r="70" spans="1:8" ht="31.5">
      <c r="A70" s="96" t="s">
        <v>190</v>
      </c>
      <c r="B70" s="77" t="s">
        <v>193</v>
      </c>
      <c r="C70" s="16">
        <v>1490000</v>
      </c>
      <c r="D70" s="16">
        <v>0</v>
      </c>
      <c r="E70" s="16">
        <v>0</v>
      </c>
      <c r="F70" s="12">
        <f>D70/C70*100</f>
        <v>0</v>
      </c>
      <c r="G70" s="11">
        <f>D70-E70</f>
        <v>0</v>
      </c>
      <c r="H70" s="18">
        <f>C70-D70</f>
        <v>1490000</v>
      </c>
    </row>
    <row r="71" spans="1:8" ht="15.75">
      <c r="A71" s="96" t="s">
        <v>291</v>
      </c>
      <c r="B71" s="77" t="s">
        <v>292</v>
      </c>
      <c r="C71" s="16">
        <v>50000</v>
      </c>
      <c r="D71" s="16">
        <v>0</v>
      </c>
      <c r="E71" s="16">
        <v>0</v>
      </c>
      <c r="F71" s="12">
        <f>D71/C71*100</f>
        <v>0</v>
      </c>
      <c r="G71" s="11">
        <f>D71-E71</f>
        <v>0</v>
      </c>
      <c r="H71" s="18">
        <f>C71-D71</f>
        <v>50000</v>
      </c>
    </row>
    <row r="72" spans="1:8" ht="15.75">
      <c r="A72" s="96" t="s">
        <v>191</v>
      </c>
      <c r="B72" s="77" t="s">
        <v>194</v>
      </c>
      <c r="C72" s="16">
        <v>100000</v>
      </c>
      <c r="D72" s="16">
        <v>100000</v>
      </c>
      <c r="E72" s="16">
        <v>0</v>
      </c>
      <c r="F72" s="12">
        <f>D72/C72*100</f>
        <v>100</v>
      </c>
      <c r="G72" s="11">
        <f>D72-E72</f>
        <v>100000</v>
      </c>
      <c r="H72" s="18">
        <f>C72-D72</f>
        <v>0</v>
      </c>
    </row>
    <row r="73" spans="1:8" ht="15.75">
      <c r="A73" s="98">
        <v>8000</v>
      </c>
      <c r="B73" s="15" t="s">
        <v>195</v>
      </c>
      <c r="C73" s="14">
        <f>C74+C75</f>
        <v>170905</v>
      </c>
      <c r="D73" s="14">
        <f>D74+D75</f>
        <v>32525.7</v>
      </c>
      <c r="E73" s="14">
        <f>E74+E75</f>
        <v>18703.13</v>
      </c>
      <c r="F73" s="13">
        <f aca="true" t="shared" si="6" ref="F73:F80">D73/C73*100</f>
        <v>19.03145022088295</v>
      </c>
      <c r="G73" s="14">
        <f t="shared" si="2"/>
        <v>13822.57</v>
      </c>
      <c r="H73" s="18">
        <f t="shared" si="0"/>
        <v>138379.3</v>
      </c>
    </row>
    <row r="74" spans="1:8" ht="15.75">
      <c r="A74" s="96" t="s">
        <v>196</v>
      </c>
      <c r="B74" s="6" t="s">
        <v>198</v>
      </c>
      <c r="C74" s="16">
        <v>170905</v>
      </c>
      <c r="D74" s="16">
        <v>32525.7</v>
      </c>
      <c r="E74" s="16">
        <v>18703.13</v>
      </c>
      <c r="F74" s="12">
        <f t="shared" si="6"/>
        <v>19.03145022088295</v>
      </c>
      <c r="G74" s="11">
        <f>D74-E74</f>
        <v>13822.57</v>
      </c>
      <c r="H74" s="18">
        <f t="shared" si="0"/>
        <v>138379.3</v>
      </c>
    </row>
    <row r="75" spans="1:8" ht="15.75">
      <c r="A75" s="96" t="s">
        <v>197</v>
      </c>
      <c r="B75" s="77" t="s">
        <v>24</v>
      </c>
      <c r="C75" s="16">
        <v>0</v>
      </c>
      <c r="D75" s="16">
        <v>0</v>
      </c>
      <c r="E75" s="16">
        <v>0</v>
      </c>
      <c r="F75" s="12"/>
      <c r="G75" s="11">
        <f t="shared" si="2"/>
        <v>0</v>
      </c>
      <c r="H75" s="18">
        <f t="shared" si="0"/>
        <v>0</v>
      </c>
    </row>
    <row r="76" spans="1:8" ht="15.75">
      <c r="A76" s="95">
        <v>9000</v>
      </c>
      <c r="B76" s="33" t="s">
        <v>202</v>
      </c>
      <c r="C76" s="14">
        <f>SUM(C77:C79)</f>
        <v>36510600</v>
      </c>
      <c r="D76" s="14">
        <f>SUM(D77:D79)</f>
        <v>9078100</v>
      </c>
      <c r="E76" s="14">
        <f>SUM(E77:E79)</f>
        <v>9533300</v>
      </c>
      <c r="F76" s="13">
        <f t="shared" si="6"/>
        <v>24.864285988178775</v>
      </c>
      <c r="G76" s="14">
        <f>D76-E76</f>
        <v>-455200</v>
      </c>
      <c r="H76" s="93">
        <f>C76-D76</f>
        <v>27432500</v>
      </c>
    </row>
    <row r="77" spans="1:8" ht="15.75">
      <c r="A77" s="85" t="s">
        <v>199</v>
      </c>
      <c r="B77" s="6" t="s">
        <v>203</v>
      </c>
      <c r="C77" s="7">
        <v>2629800</v>
      </c>
      <c r="D77" s="16">
        <v>657600</v>
      </c>
      <c r="E77" s="16">
        <v>702900</v>
      </c>
      <c r="F77" s="12">
        <f t="shared" si="6"/>
        <v>25.005703855806527</v>
      </c>
      <c r="G77" s="11">
        <f>D77-E77</f>
        <v>-45300</v>
      </c>
      <c r="H77" s="93">
        <f>C77-D77</f>
        <v>1972200</v>
      </c>
    </row>
    <row r="78" spans="1:8" ht="31.5">
      <c r="A78" s="85" t="s">
        <v>200</v>
      </c>
      <c r="B78" s="74" t="s">
        <v>204</v>
      </c>
      <c r="C78" s="7">
        <v>33680800</v>
      </c>
      <c r="D78" s="16">
        <v>8420500</v>
      </c>
      <c r="E78" s="16">
        <v>8630400</v>
      </c>
      <c r="F78" s="12">
        <f>D78/C78*100</f>
        <v>25.000890715184916</v>
      </c>
      <c r="G78" s="11">
        <f>D78-E78</f>
        <v>-209900</v>
      </c>
      <c r="H78" s="93">
        <f>C78-D78</f>
        <v>25260300</v>
      </c>
    </row>
    <row r="79" spans="1:8" ht="31.5">
      <c r="A79" s="85" t="s">
        <v>201</v>
      </c>
      <c r="B79" s="74" t="s">
        <v>205</v>
      </c>
      <c r="C79" s="7">
        <v>200000</v>
      </c>
      <c r="D79" s="16">
        <v>0</v>
      </c>
      <c r="E79" s="16">
        <v>200000</v>
      </c>
      <c r="F79" s="12">
        <f>D79/C79*100</f>
        <v>0</v>
      </c>
      <c r="G79" s="11">
        <f>D79-E79</f>
        <v>-200000</v>
      </c>
      <c r="H79" s="93">
        <f>C79-D79</f>
        <v>200000</v>
      </c>
    </row>
    <row r="80" spans="1:8" ht="15.75">
      <c r="A80" s="99"/>
      <c r="B80" s="15" t="s">
        <v>206</v>
      </c>
      <c r="C80" s="14">
        <f>C76+C73+C68+C63+C57+C51+C25+C22+C12+C9</f>
        <v>478787481.79</v>
      </c>
      <c r="D80" s="14">
        <f>D76+D73+D68+D63+D57+D51+D25+D22+D12+D9</f>
        <v>123112723.25999998</v>
      </c>
      <c r="E80" s="14">
        <f>E76+E73+E68+E63+E57+E51+E25+E22+E12+E9</f>
        <v>120611895.55000001</v>
      </c>
      <c r="F80" s="13">
        <f t="shared" si="6"/>
        <v>25.713438204300875</v>
      </c>
      <c r="G80" s="14">
        <f>D80-E80</f>
        <v>2500827.7099999636</v>
      </c>
      <c r="H80" s="18">
        <f>C80-D80</f>
        <v>355674758.53000003</v>
      </c>
    </row>
    <row r="81" spans="3:6" ht="15.75">
      <c r="C81" s="1"/>
      <c r="D81" s="1"/>
      <c r="E81" s="1"/>
      <c r="F81" s="2"/>
    </row>
    <row r="82" spans="1:5" s="9" customFormat="1" ht="24.75" customHeight="1">
      <c r="A82" s="144" t="s">
        <v>14</v>
      </c>
      <c r="B82" s="144"/>
      <c r="C82" s="36"/>
      <c r="D82" s="9" t="s">
        <v>260</v>
      </c>
      <c r="E82" s="37" t="s">
        <v>209</v>
      </c>
    </row>
    <row r="83" spans="3:6" ht="12.75" customHeight="1">
      <c r="C83" s="1"/>
      <c r="D83" s="1"/>
      <c r="E83" s="1"/>
      <c r="F83" s="2"/>
    </row>
    <row r="84" spans="3:6" ht="15.75">
      <c r="C84" s="1"/>
      <c r="D84" s="1"/>
      <c r="E84" s="1"/>
      <c r="F84" s="2"/>
    </row>
    <row r="85" spans="3:6" ht="15.75">
      <c r="C85" s="1"/>
      <c r="D85" s="1"/>
      <c r="E85" s="1"/>
      <c r="F85" s="2"/>
    </row>
    <row r="86" spans="3:6" ht="15.75">
      <c r="C86" s="1"/>
      <c r="D86" s="1"/>
      <c r="E86" s="1"/>
      <c r="F86" s="2"/>
    </row>
    <row r="87" spans="3:6" ht="15.75">
      <c r="C87" s="1"/>
      <c r="D87" s="1"/>
      <c r="E87" s="1"/>
      <c r="F87" s="2"/>
    </row>
    <row r="88" spans="3:6" ht="15.75">
      <c r="C88" s="1"/>
      <c r="D88" s="1"/>
      <c r="E88" s="1"/>
      <c r="F88" s="2"/>
    </row>
    <row r="89" spans="3:6" ht="15.75">
      <c r="C89" s="1"/>
      <c r="D89" s="1"/>
      <c r="E89" s="1"/>
      <c r="F89" s="2"/>
    </row>
    <row r="90" spans="3:6" ht="15.75">
      <c r="C90" s="1"/>
      <c r="D90" s="1"/>
      <c r="E90" s="1"/>
      <c r="F90" s="2"/>
    </row>
    <row r="91" spans="3:6" ht="15.75">
      <c r="C91" s="1"/>
      <c r="D91" s="1"/>
      <c r="E91" s="1"/>
      <c r="F91" s="2"/>
    </row>
    <row r="92" spans="3:6" ht="15.75">
      <c r="C92" s="1"/>
      <c r="D92" s="1"/>
      <c r="E92" s="1"/>
      <c r="F92" s="2"/>
    </row>
    <row r="93" spans="3:6" ht="15.75">
      <c r="C93" s="1"/>
      <c r="D93" s="1"/>
      <c r="E93" s="1"/>
      <c r="F93" s="2"/>
    </row>
    <row r="94" spans="3:6" ht="15.75">
      <c r="C94" s="1"/>
      <c r="D94" s="1"/>
      <c r="E94" s="1"/>
      <c r="F94" s="2"/>
    </row>
    <row r="95" spans="3:6" ht="15.75">
      <c r="C95" s="1"/>
      <c r="D95" s="1"/>
      <c r="E95" s="1"/>
      <c r="F95" s="2"/>
    </row>
    <row r="96" spans="3:6" ht="15.75">
      <c r="C96" s="1"/>
      <c r="D96" s="1"/>
      <c r="E96" s="1"/>
      <c r="F96" s="2"/>
    </row>
    <row r="97" spans="3:6" ht="15.75">
      <c r="C97" s="1"/>
      <c r="D97" s="1"/>
      <c r="E97" s="1"/>
      <c r="F97" s="2"/>
    </row>
    <row r="98" spans="3:6" ht="15.75">
      <c r="C98" s="1"/>
      <c r="D98" s="1"/>
      <c r="E98" s="1"/>
      <c r="F98" s="2"/>
    </row>
    <row r="99" spans="3:6" ht="15.75">
      <c r="C99" s="1"/>
      <c r="D99" s="1"/>
      <c r="E99" s="1"/>
      <c r="F99" s="2"/>
    </row>
    <row r="100" spans="3:6" ht="15.75">
      <c r="C100" s="1"/>
      <c r="D100" s="1"/>
      <c r="E100" s="1"/>
      <c r="F100" s="2"/>
    </row>
    <row r="101" spans="3:6" ht="15.75">
      <c r="C101" s="1"/>
      <c r="D101" s="1"/>
      <c r="E101" s="1"/>
      <c r="F101" s="2"/>
    </row>
    <row r="102" spans="3:6" ht="15.75">
      <c r="C102" s="1"/>
      <c r="D102" s="1"/>
      <c r="E102" s="1"/>
      <c r="F102" s="2"/>
    </row>
    <row r="103" spans="3:6" ht="15.75">
      <c r="C103" s="1"/>
      <c r="D103" s="1"/>
      <c r="E103" s="1"/>
      <c r="F103" s="2"/>
    </row>
    <row r="104" spans="3:6" ht="15.75">
      <c r="C104" s="1"/>
      <c r="D104" s="1"/>
      <c r="E104" s="1"/>
      <c r="F104" s="2"/>
    </row>
    <row r="105" spans="3:6" ht="15.75">
      <c r="C105" s="1"/>
      <c r="D105" s="1"/>
      <c r="E105" s="1"/>
      <c r="F105" s="2"/>
    </row>
    <row r="106" spans="3:6" ht="15.75">
      <c r="C106" s="1"/>
      <c r="D106" s="1"/>
      <c r="E106" s="1"/>
      <c r="F106" s="2"/>
    </row>
    <row r="107" spans="3:6" ht="15.75">
      <c r="C107" s="1"/>
      <c r="D107" s="1"/>
      <c r="E107" s="1"/>
      <c r="F107" s="2"/>
    </row>
    <row r="108" spans="3:6" ht="15.75">
      <c r="C108" s="1"/>
      <c r="D108" s="1"/>
      <c r="E108" s="1"/>
      <c r="F108" s="2"/>
    </row>
    <row r="109" spans="3:6" ht="15.75">
      <c r="C109" s="1"/>
      <c r="D109" s="1"/>
      <c r="E109" s="1"/>
      <c r="F109" s="2"/>
    </row>
    <row r="110" spans="3:6" ht="15.75">
      <c r="C110" s="1"/>
      <c r="D110" s="1"/>
      <c r="E110" s="1"/>
      <c r="F110" s="2"/>
    </row>
    <row r="111" spans="3:6" ht="15.75">
      <c r="C111" s="1"/>
      <c r="D111" s="1"/>
      <c r="E111" s="1"/>
      <c r="F111" s="2"/>
    </row>
    <row r="112" spans="3:6" ht="15.75">
      <c r="C112" s="1"/>
      <c r="D112" s="1"/>
      <c r="E112" s="1"/>
      <c r="F112" s="2"/>
    </row>
    <row r="113" spans="3:6" ht="15.75">
      <c r="C113" s="1"/>
      <c r="D113" s="1"/>
      <c r="E113" s="1"/>
      <c r="F113" s="2"/>
    </row>
    <row r="114" spans="3:6" ht="15.75">
      <c r="C114" s="1"/>
      <c r="D114" s="1"/>
      <c r="E114" s="1"/>
      <c r="F114" s="2"/>
    </row>
    <row r="115" spans="3:6" ht="15.75">
      <c r="C115" s="1"/>
      <c r="D115" s="1"/>
      <c r="E115" s="1"/>
      <c r="F115" s="2"/>
    </row>
    <row r="116" spans="3:6" ht="15.75">
      <c r="C116" s="1"/>
      <c r="D116" s="1"/>
      <c r="E116" s="1"/>
      <c r="F116" s="2"/>
    </row>
    <row r="117" spans="3:6" ht="15.75">
      <c r="C117" s="1"/>
      <c r="D117" s="1"/>
      <c r="E117" s="1"/>
      <c r="F117" s="2"/>
    </row>
    <row r="118" spans="3:6" ht="15.75">
      <c r="C118" s="1"/>
      <c r="D118" s="1"/>
      <c r="E118" s="1"/>
      <c r="F118" s="2"/>
    </row>
    <row r="119" spans="3:6" ht="15.75">
      <c r="C119" s="1"/>
      <c r="D119" s="1"/>
      <c r="E119" s="1"/>
      <c r="F119" s="2"/>
    </row>
    <row r="120" spans="3:6" ht="15.75">
      <c r="C120" s="1"/>
      <c r="D120" s="1"/>
      <c r="E120" s="1"/>
      <c r="F120" s="2"/>
    </row>
    <row r="121" spans="3:6" ht="15.75">
      <c r="C121" s="1"/>
      <c r="D121" s="1"/>
      <c r="E121" s="1"/>
      <c r="F121" s="2"/>
    </row>
    <row r="122" spans="3:6" ht="15.75">
      <c r="C122" s="1"/>
      <c r="D122" s="1"/>
      <c r="E122" s="1"/>
      <c r="F122" s="2"/>
    </row>
    <row r="123" spans="3:6" ht="15.75">
      <c r="C123" s="1"/>
      <c r="D123" s="1"/>
      <c r="E123" s="1"/>
      <c r="F123" s="2"/>
    </row>
    <row r="124" spans="3:6" ht="15.75">
      <c r="C124" s="1"/>
      <c r="D124" s="1"/>
      <c r="E124" s="1"/>
      <c r="F124" s="2"/>
    </row>
    <row r="125" spans="3:6" ht="15.75">
      <c r="C125" s="1"/>
      <c r="D125" s="1"/>
      <c r="E125" s="1"/>
      <c r="F125" s="2"/>
    </row>
    <row r="126" spans="3:6" ht="15.75">
      <c r="C126" s="1"/>
      <c r="D126" s="1"/>
      <c r="E126" s="1"/>
      <c r="F126" s="2"/>
    </row>
    <row r="127" spans="3:6" ht="15.75">
      <c r="C127" s="1"/>
      <c r="D127" s="1"/>
      <c r="E127" s="1"/>
      <c r="F127" s="2"/>
    </row>
    <row r="128" spans="3:6" ht="15.75">
      <c r="C128" s="1"/>
      <c r="D128" s="1"/>
      <c r="E128" s="1"/>
      <c r="F128" s="2"/>
    </row>
    <row r="129" spans="3:6" ht="15.75">
      <c r="C129" s="1"/>
      <c r="D129" s="1"/>
      <c r="E129" s="1"/>
      <c r="F129" s="2"/>
    </row>
    <row r="130" spans="3:6" ht="15.75">
      <c r="C130" s="1"/>
      <c r="D130" s="1"/>
      <c r="E130" s="1"/>
      <c r="F130" s="2"/>
    </row>
    <row r="131" spans="3:6" ht="15.75">
      <c r="C131" s="1"/>
      <c r="D131" s="1"/>
      <c r="E131" s="1"/>
      <c r="F131" s="2"/>
    </row>
    <row r="132" spans="3:6" ht="15.75">
      <c r="C132" s="1"/>
      <c r="D132" s="1"/>
      <c r="E132" s="1"/>
      <c r="F132" s="2"/>
    </row>
    <row r="133" spans="3:6" ht="15.75">
      <c r="C133" s="1"/>
      <c r="D133" s="1"/>
      <c r="E133" s="1"/>
      <c r="F133" s="2"/>
    </row>
    <row r="134" spans="3:6" ht="15.75">
      <c r="C134" s="1"/>
      <c r="D134" s="1"/>
      <c r="E134" s="1"/>
      <c r="F134" s="2"/>
    </row>
    <row r="135" spans="3:6" ht="15.75">
      <c r="C135" s="1"/>
      <c r="D135" s="1"/>
      <c r="E135" s="1"/>
      <c r="F135" s="2"/>
    </row>
    <row r="136" spans="3:6" ht="15.75">
      <c r="C136" s="1"/>
      <c r="D136" s="1"/>
      <c r="E136" s="1"/>
      <c r="F136" s="2"/>
    </row>
    <row r="137" spans="3:6" ht="15.75">
      <c r="C137" s="1"/>
      <c r="D137" s="1"/>
      <c r="E137" s="1"/>
      <c r="F137" s="2"/>
    </row>
    <row r="138" spans="3:6" ht="15.75">
      <c r="C138" s="1"/>
      <c r="D138" s="1"/>
      <c r="E138" s="1"/>
      <c r="F138" s="2"/>
    </row>
    <row r="139" spans="3:6" ht="15.75">
      <c r="C139" s="1"/>
      <c r="D139" s="1"/>
      <c r="E139" s="1"/>
      <c r="F139" s="2"/>
    </row>
    <row r="140" spans="3:6" ht="15.75">
      <c r="C140" s="1"/>
      <c r="D140" s="1"/>
      <c r="E140" s="1"/>
      <c r="F140" s="2"/>
    </row>
    <row r="141" spans="3:6" ht="15.75">
      <c r="C141" s="1"/>
      <c r="D141" s="1"/>
      <c r="E141" s="1"/>
      <c r="F141" s="2"/>
    </row>
    <row r="142" spans="3:6" ht="15.75">
      <c r="C142" s="1"/>
      <c r="D142" s="1"/>
      <c r="E142" s="1"/>
      <c r="F142" s="2"/>
    </row>
    <row r="143" spans="3:6" ht="15.75">
      <c r="C143" s="1"/>
      <c r="D143" s="1"/>
      <c r="E143" s="1"/>
      <c r="F143" s="2"/>
    </row>
    <row r="144" spans="3:6" ht="15.75">
      <c r="C144" s="1"/>
      <c r="D144" s="1"/>
      <c r="E144" s="1"/>
      <c r="F144" s="2"/>
    </row>
    <row r="145" spans="3:6" ht="15.75">
      <c r="C145" s="1"/>
      <c r="D145" s="1"/>
      <c r="E145" s="1"/>
      <c r="F145" s="2"/>
    </row>
    <row r="146" spans="3:6" ht="15.75">
      <c r="C146" s="1"/>
      <c r="D146" s="1"/>
      <c r="E146" s="1"/>
      <c r="F146" s="2"/>
    </row>
    <row r="147" spans="3:6" ht="15.75">
      <c r="C147" s="1"/>
      <c r="D147" s="1"/>
      <c r="E147" s="1"/>
      <c r="F147" s="2"/>
    </row>
    <row r="148" spans="3:6" ht="15.75">
      <c r="C148" s="1"/>
      <c r="D148" s="1"/>
      <c r="E148" s="1"/>
      <c r="F148" s="2"/>
    </row>
    <row r="149" spans="3:6" ht="15.75">
      <c r="C149" s="1"/>
      <c r="D149" s="1"/>
      <c r="E149" s="1"/>
      <c r="F149" s="2"/>
    </row>
    <row r="150" spans="3:6" ht="15.75">
      <c r="C150" s="1"/>
      <c r="D150" s="1"/>
      <c r="E150" s="1"/>
      <c r="F150" s="2"/>
    </row>
    <row r="151" spans="3:6" ht="15.75">
      <c r="C151" s="1"/>
      <c r="D151" s="1"/>
      <c r="E151" s="1"/>
      <c r="F151" s="2"/>
    </row>
    <row r="152" spans="3:6" ht="15.75">
      <c r="C152" s="1"/>
      <c r="D152" s="1"/>
      <c r="E152" s="1"/>
      <c r="F152" s="2"/>
    </row>
    <row r="153" spans="3:6" ht="15.75">
      <c r="C153" s="1"/>
      <c r="D153" s="1"/>
      <c r="E153" s="1"/>
      <c r="F153" s="2"/>
    </row>
    <row r="154" spans="3:6" ht="15.75">
      <c r="C154" s="1"/>
      <c r="D154" s="1"/>
      <c r="E154" s="1"/>
      <c r="F154" s="2"/>
    </row>
    <row r="155" spans="3:6" ht="15.75">
      <c r="C155" s="1"/>
      <c r="D155" s="1"/>
      <c r="E155" s="1"/>
      <c r="F155" s="2"/>
    </row>
    <row r="156" spans="3:6" ht="15.75">
      <c r="C156" s="1"/>
      <c r="D156" s="1"/>
      <c r="E156" s="1"/>
      <c r="F156" s="2"/>
    </row>
    <row r="157" spans="3:6" ht="15.75">
      <c r="C157" s="1"/>
      <c r="D157" s="1"/>
      <c r="E157" s="1"/>
      <c r="F157" s="2"/>
    </row>
    <row r="158" spans="3:6" ht="15.75">
      <c r="C158" s="1"/>
      <c r="D158" s="1"/>
      <c r="E158" s="1"/>
      <c r="F158" s="2"/>
    </row>
    <row r="159" spans="3:6" ht="15.75">
      <c r="C159" s="1"/>
      <c r="D159" s="1"/>
      <c r="E159" s="1"/>
      <c r="F159" s="2"/>
    </row>
    <row r="160" spans="3:6" ht="15.75">
      <c r="C160" s="1"/>
      <c r="D160" s="1"/>
      <c r="E160" s="1"/>
      <c r="F160" s="2"/>
    </row>
    <row r="161" spans="3:6" ht="15.75">
      <c r="C161" s="1"/>
      <c r="D161" s="1"/>
      <c r="E161" s="1"/>
      <c r="F161" s="2"/>
    </row>
    <row r="162" spans="3:6" ht="15.75">
      <c r="C162" s="1"/>
      <c r="D162" s="1"/>
      <c r="E162" s="1"/>
      <c r="F162" s="2"/>
    </row>
    <row r="163" spans="3:6" ht="15.75">
      <c r="C163" s="1"/>
      <c r="D163" s="1"/>
      <c r="E163" s="1"/>
      <c r="F163" s="2"/>
    </row>
    <row r="164" spans="3:6" ht="15.75">
      <c r="C164" s="1"/>
      <c r="D164" s="1"/>
      <c r="E164" s="1"/>
      <c r="F164" s="2"/>
    </row>
    <row r="165" spans="3:6" ht="15.75">
      <c r="C165" s="1"/>
      <c r="D165" s="1"/>
      <c r="E165" s="1"/>
      <c r="F165" s="2"/>
    </row>
    <row r="166" spans="3:6" ht="15.75">
      <c r="C166" s="1"/>
      <c r="D166" s="1"/>
      <c r="E166" s="1"/>
      <c r="F166" s="2"/>
    </row>
    <row r="167" spans="3:6" ht="15.75">
      <c r="C167" s="1"/>
      <c r="D167" s="1"/>
      <c r="E167" s="1"/>
      <c r="F167" s="2"/>
    </row>
    <row r="168" spans="3:6" ht="15.75">
      <c r="C168" s="1"/>
      <c r="D168" s="1"/>
      <c r="E168" s="1"/>
      <c r="F168" s="2"/>
    </row>
    <row r="169" spans="3:6" ht="15.75">
      <c r="C169" s="1"/>
      <c r="D169" s="1"/>
      <c r="E169" s="1"/>
      <c r="F169" s="2"/>
    </row>
    <row r="170" spans="3:6" ht="15.75">
      <c r="C170" s="1"/>
      <c r="D170" s="1"/>
      <c r="E170" s="1"/>
      <c r="F170" s="2"/>
    </row>
    <row r="171" spans="3:6" ht="15.75">
      <c r="C171" s="1"/>
      <c r="D171" s="1"/>
      <c r="E171" s="1"/>
      <c r="F171" s="2"/>
    </row>
    <row r="172" spans="3:6" ht="15.75">
      <c r="C172" s="1"/>
      <c r="D172" s="1"/>
      <c r="E172" s="1"/>
      <c r="F172" s="2"/>
    </row>
    <row r="173" spans="3:6" ht="15.75">
      <c r="C173" s="1"/>
      <c r="D173" s="1"/>
      <c r="E173" s="1"/>
      <c r="F173" s="2"/>
    </row>
    <row r="174" spans="3:6" ht="15.75">
      <c r="C174" s="1"/>
      <c r="D174" s="1"/>
      <c r="E174" s="1"/>
      <c r="F174" s="2"/>
    </row>
    <row r="175" spans="3:6" ht="15.75">
      <c r="C175" s="1"/>
      <c r="D175" s="1"/>
      <c r="E175" s="1"/>
      <c r="F175" s="2"/>
    </row>
    <row r="176" spans="3:6" ht="15.75">
      <c r="C176" s="1"/>
      <c r="D176" s="1"/>
      <c r="E176" s="1"/>
      <c r="F176" s="2"/>
    </row>
    <row r="177" spans="3:6" ht="15.75">
      <c r="C177" s="1"/>
      <c r="D177" s="1"/>
      <c r="E177" s="1"/>
      <c r="F177" s="2"/>
    </row>
    <row r="178" spans="3:6" ht="15.75">
      <c r="C178" s="1"/>
      <c r="D178" s="1"/>
      <c r="E178" s="1"/>
      <c r="F178" s="2"/>
    </row>
    <row r="179" spans="3:6" ht="15.75">
      <c r="C179" s="1"/>
      <c r="D179" s="1"/>
      <c r="E179" s="1"/>
      <c r="F179" s="2"/>
    </row>
    <row r="180" spans="3:6" ht="15.75">
      <c r="C180" s="1"/>
      <c r="D180" s="1"/>
      <c r="E180" s="1"/>
      <c r="F180" s="2"/>
    </row>
    <row r="181" spans="3:6" ht="15.75">
      <c r="C181" s="1"/>
      <c r="D181" s="1"/>
      <c r="E181" s="1"/>
      <c r="F181" s="2"/>
    </row>
    <row r="182" spans="3:6" ht="15.75">
      <c r="C182" s="1"/>
      <c r="D182" s="1"/>
      <c r="E182" s="1"/>
      <c r="F182" s="2"/>
    </row>
    <row r="183" spans="3:6" ht="15.75">
      <c r="C183" s="1"/>
      <c r="D183" s="1"/>
      <c r="E183" s="1"/>
      <c r="F183" s="2"/>
    </row>
    <row r="184" spans="3:6" ht="15.75">
      <c r="C184" s="1"/>
      <c r="D184" s="1"/>
      <c r="E184" s="1"/>
      <c r="F184" s="2"/>
    </row>
    <row r="185" spans="3:6" ht="15.75">
      <c r="C185" s="1"/>
      <c r="D185" s="1"/>
      <c r="E185" s="1"/>
      <c r="F185" s="2"/>
    </row>
    <row r="186" spans="3:6" ht="15.75">
      <c r="C186" s="1"/>
      <c r="D186" s="1"/>
      <c r="E186" s="1"/>
      <c r="F186" s="2"/>
    </row>
    <row r="187" spans="3:6" ht="15.75">
      <c r="C187" s="1"/>
      <c r="D187" s="1"/>
      <c r="E187" s="1"/>
      <c r="F187" s="2"/>
    </row>
    <row r="188" spans="3:6" ht="15.75">
      <c r="C188" s="1"/>
      <c r="D188" s="1"/>
      <c r="E188" s="1"/>
      <c r="F188" s="2"/>
    </row>
    <row r="189" spans="3:6" ht="15.75">
      <c r="C189" s="1"/>
      <c r="D189" s="1"/>
      <c r="E189" s="1"/>
      <c r="F189" s="2"/>
    </row>
    <row r="190" spans="3:6" ht="15.75">
      <c r="C190" s="1"/>
      <c r="D190" s="1"/>
      <c r="E190" s="1"/>
      <c r="F190" s="2"/>
    </row>
    <row r="191" spans="3:6" ht="15.75">
      <c r="C191" s="1"/>
      <c r="D191" s="1"/>
      <c r="E191" s="1"/>
      <c r="F191" s="2"/>
    </row>
    <row r="192" spans="3:6" ht="15.75">
      <c r="C192" s="1"/>
      <c r="D192" s="1"/>
      <c r="E192" s="1"/>
      <c r="F192" s="2"/>
    </row>
    <row r="193" spans="3:6" ht="15.75">
      <c r="C193" s="1"/>
      <c r="D193" s="1"/>
      <c r="E193" s="1"/>
      <c r="F193" s="2"/>
    </row>
    <row r="194" spans="3:6" ht="15.75">
      <c r="C194" s="1"/>
      <c r="D194" s="1"/>
      <c r="E194" s="1"/>
      <c r="F194" s="2"/>
    </row>
    <row r="195" spans="3:6" ht="15.75">
      <c r="C195" s="1"/>
      <c r="D195" s="1"/>
      <c r="E195" s="1"/>
      <c r="F195" s="2"/>
    </row>
    <row r="196" spans="3:6" ht="15.75">
      <c r="C196" s="1"/>
      <c r="D196" s="1"/>
      <c r="E196" s="1"/>
      <c r="F196" s="2"/>
    </row>
    <row r="197" spans="3:6" ht="15.75">
      <c r="C197" s="1"/>
      <c r="D197" s="1"/>
      <c r="E197" s="1"/>
      <c r="F197" s="2"/>
    </row>
    <row r="198" spans="3:6" ht="15.75">
      <c r="C198" s="1"/>
      <c r="D198" s="1"/>
      <c r="E198" s="1"/>
      <c r="F198" s="2"/>
    </row>
    <row r="199" spans="3:6" ht="15.75">
      <c r="C199" s="1"/>
      <c r="D199" s="1"/>
      <c r="E199" s="1"/>
      <c r="F199" s="2"/>
    </row>
    <row r="200" spans="3:6" ht="15.75">
      <c r="C200" s="1"/>
      <c r="D200" s="1"/>
      <c r="E200" s="1"/>
      <c r="F200" s="2"/>
    </row>
    <row r="201" spans="3:6" ht="15.75">
      <c r="C201" s="1"/>
      <c r="D201" s="1"/>
      <c r="E201" s="1"/>
      <c r="F201" s="2"/>
    </row>
    <row r="202" spans="3:6" ht="15.75">
      <c r="C202" s="1"/>
      <c r="D202" s="1"/>
      <c r="E202" s="1"/>
      <c r="F202" s="2"/>
    </row>
    <row r="203" spans="3:6" ht="15.75">
      <c r="C203" s="1"/>
      <c r="D203" s="1"/>
      <c r="E203" s="1"/>
      <c r="F203" s="2"/>
    </row>
    <row r="204" spans="3:6" ht="15.75">
      <c r="C204" s="1"/>
      <c r="D204" s="1"/>
      <c r="E204" s="1"/>
      <c r="F204" s="2"/>
    </row>
    <row r="205" spans="3:6" ht="15.75">
      <c r="C205" s="1"/>
      <c r="D205" s="1"/>
      <c r="E205" s="1"/>
      <c r="F205" s="2"/>
    </row>
    <row r="206" spans="3:6" ht="15.75">
      <c r="C206" s="1"/>
      <c r="D206" s="1"/>
      <c r="E206" s="1"/>
      <c r="F206" s="2"/>
    </row>
    <row r="207" spans="3:6" ht="15.75">
      <c r="C207" s="1"/>
      <c r="D207" s="1"/>
      <c r="E207" s="1"/>
      <c r="F207" s="2"/>
    </row>
    <row r="208" spans="3:6" ht="15.75">
      <c r="C208" s="1"/>
      <c r="D208" s="1"/>
      <c r="E208" s="1"/>
      <c r="F208" s="2"/>
    </row>
    <row r="209" spans="3:6" ht="15.75">
      <c r="C209" s="1"/>
      <c r="D209" s="1"/>
      <c r="E209" s="1"/>
      <c r="F209" s="2"/>
    </row>
    <row r="210" spans="3:6" ht="15.75">
      <c r="C210" s="1"/>
      <c r="D210" s="1"/>
      <c r="E210" s="1"/>
      <c r="F210" s="2"/>
    </row>
    <row r="211" spans="3:6" ht="15.75">
      <c r="C211" s="1"/>
      <c r="D211" s="1"/>
      <c r="E211" s="1"/>
      <c r="F211" s="2"/>
    </row>
    <row r="212" spans="3:6" ht="15.75">
      <c r="C212" s="1"/>
      <c r="D212" s="1"/>
      <c r="E212" s="1"/>
      <c r="F212" s="2"/>
    </row>
    <row r="213" spans="3:6" ht="15.75">
      <c r="C213" s="1"/>
      <c r="D213" s="1"/>
      <c r="E213" s="1"/>
      <c r="F213" s="2"/>
    </row>
    <row r="214" spans="3:6" ht="15.75">
      <c r="C214" s="1"/>
      <c r="D214" s="1"/>
      <c r="E214" s="1"/>
      <c r="F214" s="2"/>
    </row>
    <row r="215" spans="3:6" ht="15.75">
      <c r="C215" s="1"/>
      <c r="D215" s="1"/>
      <c r="E215" s="1"/>
      <c r="F215" s="2"/>
    </row>
    <row r="216" spans="3:6" ht="15.75">
      <c r="C216" s="1"/>
      <c r="D216" s="1"/>
      <c r="E216" s="1"/>
      <c r="F216" s="2"/>
    </row>
    <row r="217" spans="3:6" ht="15.75">
      <c r="C217" s="1"/>
      <c r="D217" s="1"/>
      <c r="E217" s="1"/>
      <c r="F217" s="2"/>
    </row>
    <row r="218" spans="3:6" ht="15.75">
      <c r="C218" s="1"/>
      <c r="D218" s="1"/>
      <c r="E218" s="1"/>
      <c r="F218" s="2"/>
    </row>
    <row r="219" spans="3:6" ht="15.75">
      <c r="C219" s="1"/>
      <c r="D219" s="1"/>
      <c r="E219" s="1"/>
      <c r="F219" s="2"/>
    </row>
    <row r="220" spans="3:6" ht="15.75">
      <c r="C220" s="1"/>
      <c r="D220" s="1"/>
      <c r="E220" s="1"/>
      <c r="F220" s="2"/>
    </row>
    <row r="221" spans="3:6" ht="15.75">
      <c r="C221" s="1"/>
      <c r="D221" s="1"/>
      <c r="E221" s="1"/>
      <c r="F221" s="2"/>
    </row>
    <row r="222" spans="3:6" ht="15.75">
      <c r="C222" s="1"/>
      <c r="D222" s="1"/>
      <c r="E222" s="1"/>
      <c r="F222" s="2"/>
    </row>
    <row r="223" spans="3:6" ht="15.75">
      <c r="C223" s="1"/>
      <c r="D223" s="1"/>
      <c r="E223" s="1"/>
      <c r="F223" s="2"/>
    </row>
    <row r="224" spans="3:6" ht="15.75">
      <c r="C224" s="1"/>
      <c r="D224" s="1"/>
      <c r="E224" s="1"/>
      <c r="F224" s="2"/>
    </row>
    <row r="225" spans="3:6" ht="15.75">
      <c r="C225" s="1"/>
      <c r="D225" s="1"/>
      <c r="E225" s="1"/>
      <c r="F225" s="2"/>
    </row>
    <row r="226" spans="3:6" ht="15.75">
      <c r="C226" s="1"/>
      <c r="D226" s="1"/>
      <c r="E226" s="1"/>
      <c r="F226" s="2"/>
    </row>
    <row r="227" spans="3:6" ht="15.75">
      <c r="C227" s="1"/>
      <c r="D227" s="1"/>
      <c r="E227" s="1"/>
      <c r="F227" s="2"/>
    </row>
    <row r="228" spans="3:6" ht="15.75">
      <c r="C228" s="1"/>
      <c r="D228" s="1"/>
      <c r="E228" s="1"/>
      <c r="F228" s="2"/>
    </row>
    <row r="229" spans="3:6" ht="15.75">
      <c r="C229" s="1"/>
      <c r="D229" s="1"/>
      <c r="E229" s="1"/>
      <c r="F229" s="2"/>
    </row>
    <row r="230" spans="3:6" ht="15.75">
      <c r="C230" s="1"/>
      <c r="D230" s="1"/>
      <c r="E230" s="1"/>
      <c r="F230" s="2"/>
    </row>
    <row r="231" spans="3:6" ht="15.75">
      <c r="C231" s="1"/>
      <c r="D231" s="1"/>
      <c r="E231" s="1"/>
      <c r="F231" s="2"/>
    </row>
    <row r="232" spans="3:6" ht="15.75">
      <c r="C232" s="1"/>
      <c r="D232" s="1"/>
      <c r="E232" s="1"/>
      <c r="F232" s="2"/>
    </row>
    <row r="233" spans="3:6" ht="15.75">
      <c r="C233" s="1"/>
      <c r="D233" s="1"/>
      <c r="E233" s="1"/>
      <c r="F233" s="2"/>
    </row>
    <row r="234" spans="3:6" ht="15.75">
      <c r="C234" s="1"/>
      <c r="D234" s="1"/>
      <c r="E234" s="1"/>
      <c r="F234" s="2"/>
    </row>
    <row r="235" spans="3:6" ht="15.75">
      <c r="C235" s="1"/>
      <c r="D235" s="1"/>
      <c r="E235" s="1"/>
      <c r="F235" s="2"/>
    </row>
    <row r="236" spans="3:6" ht="15.75">
      <c r="C236" s="1"/>
      <c r="D236" s="1"/>
      <c r="E236" s="1"/>
      <c r="F236" s="2"/>
    </row>
    <row r="237" spans="3:6" ht="15.75">
      <c r="C237" s="1"/>
      <c r="D237" s="1"/>
      <c r="E237" s="1"/>
      <c r="F237" s="2"/>
    </row>
    <row r="238" spans="3:6" ht="15.75">
      <c r="C238" s="1"/>
      <c r="D238" s="1"/>
      <c r="E238" s="1"/>
      <c r="F238" s="2"/>
    </row>
    <row r="239" spans="3:6" ht="15.75">
      <c r="C239" s="1"/>
      <c r="D239" s="1"/>
      <c r="E239" s="1"/>
      <c r="F239" s="2"/>
    </row>
    <row r="240" spans="3:6" ht="15.75">
      <c r="C240" s="1"/>
      <c r="D240" s="1"/>
      <c r="E240" s="1"/>
      <c r="F240" s="2"/>
    </row>
    <row r="241" spans="3:6" ht="15.75">
      <c r="C241" s="1"/>
      <c r="D241" s="1"/>
      <c r="E241" s="1"/>
      <c r="F241" s="2"/>
    </row>
    <row r="242" spans="3:6" ht="15.75">
      <c r="C242" s="1"/>
      <c r="D242" s="1"/>
      <c r="E242" s="1"/>
      <c r="F242" s="2"/>
    </row>
    <row r="243" spans="3:6" ht="15.75">
      <c r="C243" s="1"/>
      <c r="D243" s="1"/>
      <c r="E243" s="1"/>
      <c r="F243" s="2"/>
    </row>
    <row r="244" spans="3:6" ht="15.75">
      <c r="C244" s="1"/>
      <c r="D244" s="1"/>
      <c r="E244" s="1"/>
      <c r="F244" s="2"/>
    </row>
    <row r="245" spans="3:6" ht="15.75">
      <c r="C245" s="1"/>
      <c r="D245" s="1"/>
      <c r="E245" s="1"/>
      <c r="F245" s="2"/>
    </row>
    <row r="246" spans="3:6" ht="15.75">
      <c r="C246" s="1"/>
      <c r="D246" s="1"/>
      <c r="E246" s="1"/>
      <c r="F246" s="2"/>
    </row>
    <row r="247" spans="3:6" ht="15.75">
      <c r="C247" s="1"/>
      <c r="D247" s="1"/>
      <c r="E247" s="1"/>
      <c r="F247" s="2"/>
    </row>
    <row r="248" spans="3:6" ht="15.75">
      <c r="C248" s="1"/>
      <c r="D248" s="1"/>
      <c r="E248" s="1"/>
      <c r="F248" s="2"/>
    </row>
    <row r="249" spans="3:6" ht="15.75">
      <c r="C249" s="1"/>
      <c r="D249" s="1"/>
      <c r="E249" s="1"/>
      <c r="F249" s="2"/>
    </row>
    <row r="250" spans="3:6" ht="15.75">
      <c r="C250" s="1"/>
      <c r="D250" s="1"/>
      <c r="E250" s="1"/>
      <c r="F250" s="2"/>
    </row>
    <row r="251" spans="3:6" ht="15.75">
      <c r="C251" s="1"/>
      <c r="D251" s="1"/>
      <c r="E251" s="1"/>
      <c r="F251" s="2"/>
    </row>
    <row r="252" spans="3:6" ht="15.75">
      <c r="C252" s="1"/>
      <c r="D252" s="1"/>
      <c r="E252" s="1"/>
      <c r="F252" s="2"/>
    </row>
    <row r="253" spans="3:6" ht="15.75">
      <c r="C253" s="1"/>
      <c r="D253" s="1"/>
      <c r="E253" s="1"/>
      <c r="F253" s="2"/>
    </row>
    <row r="254" spans="3:6" ht="15.75">
      <c r="C254" s="1"/>
      <c r="D254" s="1"/>
      <c r="E254" s="1"/>
      <c r="F254" s="2"/>
    </row>
    <row r="255" spans="3:6" ht="15.75">
      <c r="C255" s="1"/>
      <c r="D255" s="1"/>
      <c r="E255" s="1"/>
      <c r="F255" s="2"/>
    </row>
    <row r="256" spans="3:6" ht="15.75">
      <c r="C256" s="1"/>
      <c r="D256" s="1"/>
      <c r="E256" s="1"/>
      <c r="F256" s="2"/>
    </row>
    <row r="257" spans="3:6" ht="15.75">
      <c r="C257" s="1"/>
      <c r="D257" s="1"/>
      <c r="E257" s="1"/>
      <c r="F257" s="2"/>
    </row>
    <row r="258" spans="3:6" ht="15.75">
      <c r="C258" s="1"/>
      <c r="D258" s="1"/>
      <c r="E258" s="1"/>
      <c r="F258" s="2"/>
    </row>
    <row r="259" spans="3:6" ht="15.75">
      <c r="C259" s="1"/>
      <c r="D259" s="1"/>
      <c r="E259" s="1"/>
      <c r="F259" s="2"/>
    </row>
    <row r="260" spans="3:6" ht="15.75">
      <c r="C260" s="1"/>
      <c r="D260" s="1"/>
      <c r="E260" s="1"/>
      <c r="F260" s="2"/>
    </row>
    <row r="261" spans="3:6" ht="15.75">
      <c r="C261" s="1"/>
      <c r="D261" s="1"/>
      <c r="E261" s="1"/>
      <c r="F261" s="2"/>
    </row>
    <row r="262" spans="3:6" ht="15.75">
      <c r="C262" s="1"/>
      <c r="D262" s="1"/>
      <c r="E262" s="1"/>
      <c r="F262" s="2"/>
    </row>
    <row r="263" spans="3:6" ht="15.75">
      <c r="C263" s="1"/>
      <c r="D263" s="1"/>
      <c r="E263" s="1"/>
      <c r="F263" s="2"/>
    </row>
    <row r="264" spans="3:6" ht="15.75">
      <c r="C264" s="1"/>
      <c r="D264" s="1"/>
      <c r="E264" s="1"/>
      <c r="F264" s="2"/>
    </row>
    <row r="265" spans="3:6" ht="15.75">
      <c r="C265" s="1"/>
      <c r="D265" s="1"/>
      <c r="E265" s="1"/>
      <c r="F265" s="2"/>
    </row>
    <row r="266" spans="3:6" ht="15.75">
      <c r="C266" s="1"/>
      <c r="D266" s="1"/>
      <c r="E266" s="1"/>
      <c r="F266" s="2"/>
    </row>
    <row r="267" spans="3:6" ht="15.75">
      <c r="C267" s="1"/>
      <c r="D267" s="1"/>
      <c r="E267" s="1"/>
      <c r="F267" s="2"/>
    </row>
    <row r="268" spans="3:6" ht="15.75">
      <c r="C268" s="1"/>
      <c r="D268" s="1"/>
      <c r="E268" s="1"/>
      <c r="F268" s="2"/>
    </row>
    <row r="269" spans="3:6" ht="15.75">
      <c r="C269" s="1"/>
      <c r="D269" s="1"/>
      <c r="E269" s="1"/>
      <c r="F269" s="2"/>
    </row>
    <row r="270" spans="3:6" ht="15.75">
      <c r="C270" s="1"/>
      <c r="D270" s="1"/>
      <c r="E270" s="1"/>
      <c r="F270" s="2"/>
    </row>
    <row r="271" spans="3:6" ht="15.75">
      <c r="C271" s="1"/>
      <c r="D271" s="1"/>
      <c r="E271" s="1"/>
      <c r="F271" s="2"/>
    </row>
    <row r="272" spans="3:6" ht="15.75">
      <c r="C272" s="1"/>
      <c r="D272" s="1"/>
      <c r="E272" s="1"/>
      <c r="F272" s="2"/>
    </row>
    <row r="273" spans="3:6" ht="15.75">
      <c r="C273" s="1"/>
      <c r="D273" s="1"/>
      <c r="E273" s="1"/>
      <c r="F273" s="2"/>
    </row>
    <row r="274" spans="3:6" ht="15.75">
      <c r="C274" s="1"/>
      <c r="D274" s="1"/>
      <c r="E274" s="1"/>
      <c r="F274" s="2"/>
    </row>
    <row r="275" spans="3:6" ht="15.75">
      <c r="C275" s="1"/>
      <c r="D275" s="1"/>
      <c r="E275" s="1"/>
      <c r="F275" s="2"/>
    </row>
    <row r="276" spans="3:6" ht="15.75">
      <c r="C276" s="1"/>
      <c r="D276" s="1"/>
      <c r="E276" s="1"/>
      <c r="F276" s="2"/>
    </row>
    <row r="277" spans="3:6" ht="15.75">
      <c r="C277" s="1"/>
      <c r="D277" s="1"/>
      <c r="E277" s="1"/>
      <c r="F277" s="2"/>
    </row>
    <row r="278" spans="3:6" ht="15.75">
      <c r="C278" s="1"/>
      <c r="D278" s="1"/>
      <c r="E278" s="1"/>
      <c r="F278" s="2"/>
    </row>
    <row r="279" spans="3:6" ht="15.75">
      <c r="C279" s="1"/>
      <c r="D279" s="1"/>
      <c r="E279" s="1"/>
      <c r="F279" s="2"/>
    </row>
    <row r="280" spans="3:6" ht="15.75">
      <c r="C280" s="1"/>
      <c r="D280" s="1"/>
      <c r="E280" s="1"/>
      <c r="F280" s="2"/>
    </row>
    <row r="281" spans="3:6" ht="15.75">
      <c r="C281" s="1"/>
      <c r="D281" s="1"/>
      <c r="E281" s="1"/>
      <c r="F281" s="2"/>
    </row>
    <row r="282" spans="3:6" ht="15.75">
      <c r="C282" s="1"/>
      <c r="D282" s="1"/>
      <c r="E282" s="1"/>
      <c r="F282" s="2"/>
    </row>
    <row r="283" spans="3:6" ht="15.75">
      <c r="C283" s="1"/>
      <c r="D283" s="1"/>
      <c r="E283" s="1"/>
      <c r="F283" s="2"/>
    </row>
    <row r="284" spans="3:6" ht="15.75">
      <c r="C284" s="1"/>
      <c r="D284" s="1"/>
      <c r="E284" s="1"/>
      <c r="F284" s="2"/>
    </row>
    <row r="285" spans="3:6" ht="15.75">
      <c r="C285" s="1"/>
      <c r="D285" s="1"/>
      <c r="E285" s="1"/>
      <c r="F285" s="2"/>
    </row>
    <row r="286" spans="3:6" ht="15.75">
      <c r="C286" s="1"/>
      <c r="D286" s="1"/>
      <c r="E286" s="1"/>
      <c r="F286" s="2"/>
    </row>
    <row r="287" spans="3:6" ht="15.75">
      <c r="C287" s="1"/>
      <c r="D287" s="1"/>
      <c r="E287" s="1"/>
      <c r="F287" s="2"/>
    </row>
    <row r="288" spans="3:6" ht="15.75">
      <c r="C288" s="1"/>
      <c r="D288" s="1"/>
      <c r="E288" s="1"/>
      <c r="F288" s="2"/>
    </row>
    <row r="289" spans="3:6" ht="15.75">
      <c r="C289" s="1"/>
      <c r="D289" s="1"/>
      <c r="E289" s="1"/>
      <c r="F289" s="2"/>
    </row>
    <row r="290" spans="3:6" ht="15.75">
      <c r="C290" s="1"/>
      <c r="D290" s="1"/>
      <c r="E290" s="1"/>
      <c r="F290" s="2"/>
    </row>
    <row r="291" spans="3:6" ht="15.75">
      <c r="C291" s="1"/>
      <c r="D291" s="1"/>
      <c r="E291" s="1"/>
      <c r="F291" s="2"/>
    </row>
    <row r="292" spans="3:6" ht="15.75">
      <c r="C292" s="1"/>
      <c r="D292" s="1"/>
      <c r="E292" s="1"/>
      <c r="F292" s="2"/>
    </row>
    <row r="293" spans="3:6" ht="15.75">
      <c r="C293" s="1"/>
      <c r="D293" s="1"/>
      <c r="E293" s="1"/>
      <c r="F293" s="2"/>
    </row>
    <row r="294" spans="3:6" ht="15.75">
      <c r="C294" s="1"/>
      <c r="D294" s="1"/>
      <c r="E294" s="1"/>
      <c r="F294" s="2"/>
    </row>
    <row r="295" spans="3:6" ht="15.75">
      <c r="C295" s="1"/>
      <c r="D295" s="1"/>
      <c r="E295" s="1"/>
      <c r="F295" s="2"/>
    </row>
    <row r="296" spans="3:6" ht="15.75">
      <c r="C296" s="1"/>
      <c r="D296" s="1"/>
      <c r="E296" s="1"/>
      <c r="F296" s="2"/>
    </row>
    <row r="297" spans="3:6" ht="15.75">
      <c r="C297" s="1"/>
      <c r="D297" s="1"/>
      <c r="E297" s="1"/>
      <c r="F297" s="2"/>
    </row>
    <row r="298" spans="3:6" ht="15.75">
      <c r="C298" s="1"/>
      <c r="D298" s="1"/>
      <c r="E298" s="1"/>
      <c r="F298" s="2"/>
    </row>
    <row r="299" spans="3:6" ht="15.75">
      <c r="C299" s="1"/>
      <c r="D299" s="1"/>
      <c r="E299" s="1"/>
      <c r="F299" s="2"/>
    </row>
    <row r="300" spans="3:6" ht="15.75">
      <c r="C300" s="1"/>
      <c r="D300" s="1"/>
      <c r="E300" s="1"/>
      <c r="F300" s="2"/>
    </row>
    <row r="301" spans="3:6" ht="15.75">
      <c r="C301" s="1"/>
      <c r="D301" s="1"/>
      <c r="E301" s="1"/>
      <c r="F301" s="2"/>
    </row>
    <row r="302" spans="3:6" ht="15.75">
      <c r="C302" s="1"/>
      <c r="D302" s="1"/>
      <c r="E302" s="1"/>
      <c r="F302" s="2"/>
    </row>
    <row r="303" spans="3:6" ht="15.75">
      <c r="C303" s="1"/>
      <c r="D303" s="1"/>
      <c r="E303" s="1"/>
      <c r="F303" s="2"/>
    </row>
    <row r="304" spans="3:6" ht="15.75">
      <c r="C304" s="1"/>
      <c r="D304" s="1"/>
      <c r="E304" s="1"/>
      <c r="F304" s="2"/>
    </row>
    <row r="305" spans="3:6" ht="15.75">
      <c r="C305" s="1"/>
      <c r="D305" s="1"/>
      <c r="E305" s="1"/>
      <c r="F305" s="2"/>
    </row>
    <row r="306" spans="3:6" ht="15.75">
      <c r="C306" s="1"/>
      <c r="D306" s="1"/>
      <c r="E306" s="1"/>
      <c r="F306" s="2"/>
    </row>
    <row r="307" spans="3:6" ht="15.75">
      <c r="C307" s="1"/>
      <c r="D307" s="1"/>
      <c r="E307" s="1"/>
      <c r="F307" s="2"/>
    </row>
    <row r="308" spans="3:6" ht="15.75">
      <c r="C308" s="1"/>
      <c r="D308" s="1"/>
      <c r="E308" s="1"/>
      <c r="F308" s="2"/>
    </row>
    <row r="309" spans="3:6" ht="15.75">
      <c r="C309" s="1"/>
      <c r="D309" s="1"/>
      <c r="E309" s="1"/>
      <c r="F309" s="2"/>
    </row>
    <row r="310" spans="3:6" ht="15.75">
      <c r="C310" s="1"/>
      <c r="D310" s="1"/>
      <c r="E310" s="1"/>
      <c r="F310" s="2"/>
    </row>
    <row r="311" spans="3:6" ht="15.75">
      <c r="C311" s="1"/>
      <c r="D311" s="1"/>
      <c r="E311" s="1"/>
      <c r="F311" s="2"/>
    </row>
    <row r="312" spans="3:6" ht="15.75">
      <c r="C312" s="1"/>
      <c r="D312" s="1"/>
      <c r="E312" s="1"/>
      <c r="F312" s="2"/>
    </row>
    <row r="313" spans="3:6" ht="15.75">
      <c r="C313" s="1"/>
      <c r="D313" s="1"/>
      <c r="E313" s="1"/>
      <c r="F313" s="2"/>
    </row>
    <row r="314" spans="3:6" ht="15.75">
      <c r="C314" s="1"/>
      <c r="D314" s="1"/>
      <c r="E314" s="1"/>
      <c r="F314" s="2"/>
    </row>
    <row r="315" spans="3:6" ht="15.75">
      <c r="C315" s="1"/>
      <c r="D315" s="1"/>
      <c r="E315" s="1"/>
      <c r="F315" s="2"/>
    </row>
    <row r="316" spans="3:6" ht="15.75">
      <c r="C316" s="1"/>
      <c r="D316" s="1"/>
      <c r="E316" s="1"/>
      <c r="F316" s="2"/>
    </row>
    <row r="317" spans="3:6" ht="15.75">
      <c r="C317" s="1"/>
      <c r="D317" s="1"/>
      <c r="E317" s="1"/>
      <c r="F317" s="2"/>
    </row>
    <row r="318" spans="3:6" ht="15.75">
      <c r="C318" s="1"/>
      <c r="D318" s="1"/>
      <c r="E318" s="1"/>
      <c r="F318" s="2"/>
    </row>
    <row r="319" spans="3:6" ht="15.75">
      <c r="C319" s="1"/>
      <c r="D319" s="1"/>
      <c r="E319" s="1"/>
      <c r="F319" s="2"/>
    </row>
    <row r="320" spans="3:6" ht="15.75">
      <c r="C320" s="1"/>
      <c r="D320" s="1"/>
      <c r="E320" s="1"/>
      <c r="F320" s="2"/>
    </row>
    <row r="321" spans="3:6" ht="15.75">
      <c r="C321" s="1"/>
      <c r="D321" s="1"/>
      <c r="E321" s="1"/>
      <c r="F321" s="2"/>
    </row>
    <row r="322" spans="3:6" ht="15.75">
      <c r="C322" s="1"/>
      <c r="D322" s="1"/>
      <c r="E322" s="1"/>
      <c r="F322" s="2"/>
    </row>
    <row r="323" spans="3:6" ht="15.75">
      <c r="C323" s="1"/>
      <c r="D323" s="1"/>
      <c r="E323" s="1"/>
      <c r="F323" s="2"/>
    </row>
    <row r="324" spans="3:6" ht="15.75">
      <c r="C324" s="1"/>
      <c r="D324" s="1"/>
      <c r="E324" s="1"/>
      <c r="F324" s="2"/>
    </row>
    <row r="325" spans="3:6" ht="15.75">
      <c r="C325" s="1"/>
      <c r="D325" s="1"/>
      <c r="E325" s="1"/>
      <c r="F325" s="2"/>
    </row>
    <row r="326" spans="3:6" ht="15.75">
      <c r="C326" s="1"/>
      <c r="D326" s="1"/>
      <c r="E326" s="1"/>
      <c r="F326" s="2"/>
    </row>
    <row r="327" spans="3:6" ht="15.75">
      <c r="C327" s="1"/>
      <c r="D327" s="1"/>
      <c r="E327" s="1"/>
      <c r="F327" s="2"/>
    </row>
    <row r="328" spans="3:6" ht="15.75">
      <c r="C328" s="1"/>
      <c r="D328" s="1"/>
      <c r="E328" s="1"/>
      <c r="F328" s="2"/>
    </row>
    <row r="329" spans="3:6" ht="15.75">
      <c r="C329" s="1"/>
      <c r="D329" s="1"/>
      <c r="E329" s="1"/>
      <c r="F329" s="2"/>
    </row>
    <row r="330" spans="3:6" ht="15.75">
      <c r="C330" s="1"/>
      <c r="D330" s="1"/>
      <c r="E330" s="1"/>
      <c r="F330" s="2"/>
    </row>
    <row r="331" spans="3:6" ht="15.75">
      <c r="C331" s="1"/>
      <c r="D331" s="1"/>
      <c r="E331" s="1"/>
      <c r="F331" s="2"/>
    </row>
    <row r="332" spans="3:6" ht="15.75">
      <c r="C332" s="1"/>
      <c r="D332" s="1"/>
      <c r="E332" s="1"/>
      <c r="F332" s="2"/>
    </row>
    <row r="333" spans="3:6" ht="15.75">
      <c r="C333" s="1"/>
      <c r="D333" s="1"/>
      <c r="E333" s="1"/>
      <c r="F333" s="2"/>
    </row>
    <row r="334" spans="3:6" ht="15.75">
      <c r="C334" s="1"/>
      <c r="D334" s="1"/>
      <c r="E334" s="1"/>
      <c r="F334" s="2"/>
    </row>
    <row r="335" spans="3:6" ht="15.75">
      <c r="C335" s="1"/>
      <c r="D335" s="1"/>
      <c r="E335" s="1"/>
      <c r="F335" s="2"/>
    </row>
    <row r="336" spans="3:6" ht="15.75">
      <c r="C336" s="1"/>
      <c r="D336" s="1"/>
      <c r="E336" s="1"/>
      <c r="F336" s="2"/>
    </row>
    <row r="337" spans="3:6" ht="15.75">
      <c r="C337" s="1"/>
      <c r="D337" s="1"/>
      <c r="E337" s="1"/>
      <c r="F337" s="2"/>
    </row>
    <row r="338" spans="3:6" ht="15.75">
      <c r="C338" s="1"/>
      <c r="D338" s="1"/>
      <c r="E338" s="1"/>
      <c r="F338" s="2"/>
    </row>
    <row r="339" spans="3:6" ht="15.75">
      <c r="C339" s="1"/>
      <c r="D339" s="1"/>
      <c r="E339" s="1"/>
      <c r="F339" s="2"/>
    </row>
    <row r="340" spans="3:6" ht="15.75">
      <c r="C340" s="1"/>
      <c r="D340" s="1"/>
      <c r="E340" s="1"/>
      <c r="F340" s="2"/>
    </row>
    <row r="341" spans="3:6" ht="15.75">
      <c r="C341" s="1"/>
      <c r="D341" s="1"/>
      <c r="E341" s="1"/>
      <c r="F341" s="2"/>
    </row>
    <row r="342" spans="3:6" ht="15.75">
      <c r="C342" s="1"/>
      <c r="D342" s="1"/>
      <c r="E342" s="1"/>
      <c r="F342" s="2"/>
    </row>
    <row r="343" spans="3:6" ht="15.75">
      <c r="C343" s="1"/>
      <c r="D343" s="1"/>
      <c r="E343" s="1"/>
      <c r="F343" s="2"/>
    </row>
    <row r="344" spans="3:6" ht="15.75">
      <c r="C344" s="1"/>
      <c r="D344" s="1"/>
      <c r="E344" s="1"/>
      <c r="F344" s="2"/>
    </row>
    <row r="345" spans="3:6" ht="15.75">
      <c r="C345" s="1"/>
      <c r="D345" s="1"/>
      <c r="E345" s="1"/>
      <c r="F345" s="2"/>
    </row>
    <row r="346" spans="3:6" ht="15.75">
      <c r="C346" s="1"/>
      <c r="D346" s="1"/>
      <c r="E346" s="1"/>
      <c r="F346" s="2"/>
    </row>
    <row r="347" spans="3:6" ht="15.75">
      <c r="C347" s="1"/>
      <c r="D347" s="1"/>
      <c r="E347" s="1"/>
      <c r="F347" s="2"/>
    </row>
    <row r="348" spans="3:6" ht="15.75">
      <c r="C348" s="1"/>
      <c r="D348" s="1"/>
      <c r="E348" s="1"/>
      <c r="F348" s="2"/>
    </row>
    <row r="349" spans="3:6" ht="15.75">
      <c r="C349" s="1"/>
      <c r="D349" s="1"/>
      <c r="E349" s="1"/>
      <c r="F349" s="2"/>
    </row>
    <row r="350" spans="3:6" ht="15.75">
      <c r="C350" s="1"/>
      <c r="D350" s="1"/>
      <c r="E350" s="1"/>
      <c r="F350" s="2"/>
    </row>
    <row r="351" spans="3:6" ht="15.75">
      <c r="C351" s="1"/>
      <c r="D351" s="1"/>
      <c r="E351" s="1"/>
      <c r="F351" s="2"/>
    </row>
    <row r="352" spans="3:6" ht="15.75">
      <c r="C352" s="1"/>
      <c r="D352" s="1"/>
      <c r="E352" s="1"/>
      <c r="F352" s="2"/>
    </row>
    <row r="353" spans="3:6" ht="15.75">
      <c r="C353" s="1"/>
      <c r="D353" s="1"/>
      <c r="E353" s="1"/>
      <c r="F353" s="2"/>
    </row>
    <row r="354" spans="3:6" ht="15.75">
      <c r="C354" s="1"/>
      <c r="D354" s="1"/>
      <c r="E354" s="1"/>
      <c r="F354" s="2"/>
    </row>
    <row r="355" spans="3:6" ht="15.75">
      <c r="C355" s="1"/>
      <c r="D355" s="1"/>
      <c r="E355" s="1"/>
      <c r="F355" s="2"/>
    </row>
    <row r="356" spans="3:6" ht="15.75">
      <c r="C356" s="1"/>
      <c r="D356" s="1"/>
      <c r="E356" s="1"/>
      <c r="F356" s="2"/>
    </row>
    <row r="357" spans="3:6" ht="15.75">
      <c r="C357" s="1"/>
      <c r="D357" s="1"/>
      <c r="E357" s="1"/>
      <c r="F357" s="2"/>
    </row>
    <row r="358" spans="3:6" ht="15.75">
      <c r="C358" s="1"/>
      <c r="D358" s="1"/>
      <c r="E358" s="1"/>
      <c r="F358" s="2"/>
    </row>
    <row r="359" spans="3:6" ht="15.75">
      <c r="C359" s="1"/>
      <c r="D359" s="1"/>
      <c r="E359" s="1"/>
      <c r="F359" s="2"/>
    </row>
    <row r="360" spans="3:6" ht="15.75">
      <c r="C360" s="1"/>
      <c r="D360" s="1"/>
      <c r="E360" s="1"/>
      <c r="F360" s="2"/>
    </row>
    <row r="361" spans="3:6" ht="15.75">
      <c r="C361" s="1"/>
      <c r="D361" s="1"/>
      <c r="E361" s="1"/>
      <c r="F361" s="2"/>
    </row>
    <row r="362" spans="3:6" ht="15.75">
      <c r="C362" s="1"/>
      <c r="D362" s="1"/>
      <c r="E362" s="1"/>
      <c r="F362" s="2"/>
    </row>
    <row r="363" spans="3:6" ht="15.75">
      <c r="C363" s="1"/>
      <c r="D363" s="1"/>
      <c r="E363" s="1"/>
      <c r="F363" s="2"/>
    </row>
    <row r="364" spans="3:6" ht="15.75">
      <c r="C364" s="1"/>
      <c r="D364" s="1"/>
      <c r="E364" s="1"/>
      <c r="F364" s="2"/>
    </row>
    <row r="365" spans="3:6" ht="15.75">
      <c r="C365" s="1"/>
      <c r="D365" s="1"/>
      <c r="E365" s="1"/>
      <c r="F365" s="2"/>
    </row>
    <row r="366" spans="3:6" ht="15.75">
      <c r="C366" s="1"/>
      <c r="D366" s="1"/>
      <c r="E366" s="1"/>
      <c r="F366" s="2"/>
    </row>
    <row r="367" spans="3:6" ht="15.75">
      <c r="C367" s="1"/>
      <c r="D367" s="1"/>
      <c r="E367" s="1"/>
      <c r="F367" s="2"/>
    </row>
    <row r="368" spans="3:6" ht="15.75">
      <c r="C368" s="1"/>
      <c r="D368" s="1"/>
      <c r="E368" s="1"/>
      <c r="F368" s="2"/>
    </row>
    <row r="369" spans="3:6" ht="15.75">
      <c r="C369" s="1"/>
      <c r="D369" s="1"/>
      <c r="E369" s="1"/>
      <c r="F369" s="2"/>
    </row>
    <row r="370" spans="3:6" ht="15.75">
      <c r="C370" s="1"/>
      <c r="D370" s="1"/>
      <c r="E370" s="1"/>
      <c r="F370" s="2"/>
    </row>
    <row r="371" spans="3:6" ht="15.75">
      <c r="C371" s="1"/>
      <c r="D371" s="1"/>
      <c r="E371" s="1"/>
      <c r="F371" s="2"/>
    </row>
    <row r="372" ht="15.75">
      <c r="F372" s="2"/>
    </row>
    <row r="373" ht="15.75">
      <c r="F373" s="2"/>
    </row>
    <row r="374" ht="15.75">
      <c r="F374" s="2"/>
    </row>
    <row r="375" ht="15.75">
      <c r="F375" s="2"/>
    </row>
    <row r="376" ht="15.75">
      <c r="F376" s="2"/>
    </row>
    <row r="377" ht="15.75">
      <c r="F377" s="2"/>
    </row>
    <row r="378" ht="15.75">
      <c r="F378" s="2"/>
    </row>
    <row r="379" ht="15.75">
      <c r="F379" s="2"/>
    </row>
    <row r="380" ht="15.75">
      <c r="F380" s="2"/>
    </row>
    <row r="381" ht="15.75">
      <c r="F381" s="2"/>
    </row>
    <row r="382" ht="15.75">
      <c r="F382" s="2"/>
    </row>
    <row r="383" ht="15.75">
      <c r="F383" s="2"/>
    </row>
    <row r="384" ht="15.75">
      <c r="F384" s="2"/>
    </row>
    <row r="385" ht="15.75">
      <c r="F385" s="2"/>
    </row>
    <row r="386" ht="15.75">
      <c r="F386" s="2"/>
    </row>
    <row r="387" ht="15.75">
      <c r="F387" s="2"/>
    </row>
    <row r="388" ht="15.75">
      <c r="F388" s="2"/>
    </row>
    <row r="389" ht="15.75">
      <c r="F389" s="2"/>
    </row>
    <row r="390" ht="15.75">
      <c r="F390" s="2"/>
    </row>
    <row r="391" ht="15.75">
      <c r="F391" s="2"/>
    </row>
    <row r="392" ht="15.75">
      <c r="F392" s="2"/>
    </row>
    <row r="393" ht="15.75">
      <c r="F393" s="2"/>
    </row>
    <row r="394" ht="15.75">
      <c r="F394" s="2"/>
    </row>
    <row r="395" ht="15.75">
      <c r="F395" s="2"/>
    </row>
    <row r="396" ht="15.75">
      <c r="F396" s="2"/>
    </row>
    <row r="397" ht="15.75">
      <c r="F397" s="2"/>
    </row>
    <row r="398" ht="15.75">
      <c r="F398" s="2"/>
    </row>
    <row r="399" ht="15.75">
      <c r="F399" s="2"/>
    </row>
    <row r="400" ht="15.75">
      <c r="F400" s="2"/>
    </row>
    <row r="401" ht="15.75">
      <c r="F401" s="2"/>
    </row>
    <row r="402" ht="15.75">
      <c r="F402" s="2"/>
    </row>
    <row r="403" ht="15.75">
      <c r="F403" s="2"/>
    </row>
    <row r="404" ht="15.75">
      <c r="F404" s="2"/>
    </row>
    <row r="405" ht="15.75">
      <c r="F405" s="2"/>
    </row>
    <row r="406" ht="15.75">
      <c r="F406" s="2"/>
    </row>
    <row r="407" ht="15.75">
      <c r="F407" s="2"/>
    </row>
    <row r="408" ht="15.75">
      <c r="F408" s="2"/>
    </row>
    <row r="409" ht="15.75">
      <c r="F409" s="2"/>
    </row>
    <row r="410" ht="15.75">
      <c r="F410" s="2"/>
    </row>
    <row r="411" ht="15.75">
      <c r="F411" s="2"/>
    </row>
    <row r="412" ht="15.75">
      <c r="F412" s="2"/>
    </row>
    <row r="413" ht="15.75">
      <c r="F413" s="2"/>
    </row>
    <row r="414" ht="15.75">
      <c r="F414" s="2"/>
    </row>
    <row r="415" ht="15.75">
      <c r="F415" s="2"/>
    </row>
    <row r="416" ht="15.75">
      <c r="F416" s="2"/>
    </row>
    <row r="417" ht="15.75">
      <c r="F417" s="2"/>
    </row>
    <row r="418" ht="15.75">
      <c r="F418" s="2"/>
    </row>
    <row r="419" ht="15.75">
      <c r="F419" s="2"/>
    </row>
    <row r="420" ht="15.75">
      <c r="F420" s="2"/>
    </row>
    <row r="421" ht="15.75">
      <c r="F421" s="2"/>
    </row>
    <row r="422" ht="15.75">
      <c r="F422" s="2"/>
    </row>
    <row r="423" ht="15.75">
      <c r="F423" s="2"/>
    </row>
    <row r="424" ht="15.75">
      <c r="F424" s="2"/>
    </row>
    <row r="425" ht="15.75">
      <c r="F425" s="2"/>
    </row>
    <row r="426" ht="15.75">
      <c r="F426" s="2"/>
    </row>
    <row r="427" ht="15.75">
      <c r="F427" s="2"/>
    </row>
    <row r="428" ht="15.75">
      <c r="F428" s="2"/>
    </row>
    <row r="429" ht="15.75">
      <c r="F429" s="2"/>
    </row>
    <row r="430" ht="15.75">
      <c r="F430" s="2"/>
    </row>
    <row r="431" ht="15.75">
      <c r="F431" s="2"/>
    </row>
    <row r="432" ht="15.75">
      <c r="F432" s="2"/>
    </row>
    <row r="433" ht="15.75">
      <c r="F433" s="2"/>
    </row>
    <row r="434" ht="15.75">
      <c r="F434" s="2"/>
    </row>
    <row r="435" ht="15.75">
      <c r="F435" s="2"/>
    </row>
    <row r="436" ht="15.75">
      <c r="F436" s="2"/>
    </row>
    <row r="437" ht="15.75">
      <c r="F437" s="2"/>
    </row>
    <row r="438" ht="15.75">
      <c r="F438" s="2"/>
    </row>
    <row r="439" ht="15.75">
      <c r="F439" s="2"/>
    </row>
    <row r="440" ht="15.75">
      <c r="F440" s="2"/>
    </row>
    <row r="441" ht="15.75">
      <c r="F441" s="2"/>
    </row>
    <row r="442" ht="15.75">
      <c r="F442" s="2"/>
    </row>
    <row r="443" ht="15.75">
      <c r="F443" s="2"/>
    </row>
    <row r="444" ht="15.75">
      <c r="F444" s="2"/>
    </row>
    <row r="445" ht="15.75">
      <c r="F445" s="2"/>
    </row>
    <row r="446" ht="15.75">
      <c r="F446" s="2"/>
    </row>
    <row r="447" ht="15.75">
      <c r="F447" s="2"/>
    </row>
    <row r="448" ht="15.75">
      <c r="F448" s="2"/>
    </row>
    <row r="449" ht="15.75">
      <c r="F449" s="2"/>
    </row>
    <row r="450" ht="15.75">
      <c r="F450" s="2"/>
    </row>
    <row r="451" ht="15.75">
      <c r="F451" s="2"/>
    </row>
    <row r="452" ht="15.75">
      <c r="F452" s="2"/>
    </row>
    <row r="453" ht="15.75">
      <c r="F453" s="2"/>
    </row>
    <row r="454" ht="15.75">
      <c r="F454" s="2"/>
    </row>
    <row r="455" ht="15.75">
      <c r="F455" s="2"/>
    </row>
    <row r="456" ht="15.75">
      <c r="F456" s="2"/>
    </row>
    <row r="457" ht="15.75">
      <c r="F457" s="2"/>
    </row>
    <row r="458" ht="15.75">
      <c r="F458" s="2"/>
    </row>
    <row r="459" ht="15.75">
      <c r="F459" s="2"/>
    </row>
    <row r="460" ht="15.75">
      <c r="F460" s="2"/>
    </row>
    <row r="461" ht="15.75">
      <c r="F461" s="2"/>
    </row>
    <row r="462" ht="15.75">
      <c r="F462" s="2"/>
    </row>
    <row r="463" ht="15.75">
      <c r="F463" s="2"/>
    </row>
    <row r="464" ht="15.75">
      <c r="F464" s="2"/>
    </row>
    <row r="465" ht="15.75">
      <c r="F465" s="2"/>
    </row>
    <row r="466" ht="15.75">
      <c r="F466" s="2"/>
    </row>
    <row r="467" ht="15.75">
      <c r="F467" s="2"/>
    </row>
    <row r="468" ht="15.75">
      <c r="F468" s="2"/>
    </row>
    <row r="469" ht="15.75">
      <c r="F469" s="2"/>
    </row>
    <row r="470" ht="15.75">
      <c r="F470" s="2"/>
    </row>
    <row r="471" ht="15.75">
      <c r="F471" s="2"/>
    </row>
    <row r="472" ht="15.75">
      <c r="F472" s="2"/>
    </row>
    <row r="473" ht="15.75">
      <c r="F473" s="2"/>
    </row>
    <row r="474" ht="15.75">
      <c r="F474" s="2"/>
    </row>
    <row r="475" ht="15.75">
      <c r="F475" s="2"/>
    </row>
    <row r="476" ht="15.75">
      <c r="F476" s="2"/>
    </row>
    <row r="477" ht="15.75">
      <c r="F477" s="2"/>
    </row>
    <row r="478" ht="15.75">
      <c r="F478" s="2"/>
    </row>
    <row r="479" ht="15.75">
      <c r="F479" s="2"/>
    </row>
    <row r="480" ht="15.75">
      <c r="F480" s="2"/>
    </row>
    <row r="481" ht="15.75">
      <c r="F481" s="2"/>
    </row>
    <row r="482" ht="15.75">
      <c r="F482" s="2"/>
    </row>
    <row r="483" ht="15.75">
      <c r="F483" s="2"/>
    </row>
    <row r="484" ht="15.75">
      <c r="F484" s="2"/>
    </row>
    <row r="485" ht="15.75">
      <c r="F485" s="2"/>
    </row>
    <row r="486" ht="15.75">
      <c r="F486" s="2"/>
    </row>
    <row r="487" ht="15.75">
      <c r="F487" s="2"/>
    </row>
    <row r="488" ht="15.75">
      <c r="F488" s="2"/>
    </row>
    <row r="489" ht="15.75">
      <c r="F489" s="2"/>
    </row>
    <row r="490" ht="15.75">
      <c r="F490" s="2"/>
    </row>
    <row r="491" ht="15.75">
      <c r="F491" s="2"/>
    </row>
    <row r="492" ht="15.75">
      <c r="F492" s="2"/>
    </row>
    <row r="493" ht="15.75">
      <c r="F493" s="2"/>
    </row>
    <row r="494" ht="15.75">
      <c r="F494" s="2"/>
    </row>
    <row r="495" ht="15.75">
      <c r="F495" s="2"/>
    </row>
    <row r="496" ht="15.75">
      <c r="F496" s="2"/>
    </row>
    <row r="497" ht="15.75">
      <c r="F497" s="2"/>
    </row>
    <row r="498" ht="15.75">
      <c r="F498" s="2"/>
    </row>
    <row r="499" ht="15.75">
      <c r="F499" s="2"/>
    </row>
    <row r="500" ht="15.75">
      <c r="F500" s="2"/>
    </row>
    <row r="501" ht="15.75">
      <c r="F501" s="2"/>
    </row>
    <row r="502" ht="15.75">
      <c r="F502" s="2"/>
    </row>
    <row r="503" ht="15.75">
      <c r="F503" s="2"/>
    </row>
    <row r="504" ht="15.75">
      <c r="F504" s="2"/>
    </row>
    <row r="505" ht="15.75">
      <c r="F505" s="2"/>
    </row>
    <row r="506" ht="15.75">
      <c r="F506" s="2"/>
    </row>
    <row r="507" ht="15.75">
      <c r="F507" s="2"/>
    </row>
    <row r="508" ht="15.75">
      <c r="F508" s="2"/>
    </row>
    <row r="509" ht="15.75">
      <c r="F509" s="2"/>
    </row>
    <row r="510" ht="15.75">
      <c r="F510" s="2"/>
    </row>
    <row r="511" ht="15.75">
      <c r="F511" s="2"/>
    </row>
    <row r="512" ht="15.75">
      <c r="F512" s="2"/>
    </row>
    <row r="513" ht="15.75">
      <c r="F513" s="2"/>
    </row>
    <row r="514" ht="15.75">
      <c r="F514" s="2"/>
    </row>
    <row r="515" ht="15.75">
      <c r="F515" s="2"/>
    </row>
    <row r="516" ht="15.75">
      <c r="F516" s="2"/>
    </row>
    <row r="517" ht="15.75">
      <c r="F517" s="2"/>
    </row>
    <row r="518" ht="15.75">
      <c r="F518" s="2"/>
    </row>
    <row r="519" ht="15.75">
      <c r="F519" s="2"/>
    </row>
    <row r="520" ht="15.75">
      <c r="F520" s="2"/>
    </row>
    <row r="521" ht="15.75">
      <c r="F521" s="2"/>
    </row>
    <row r="522" ht="15.75">
      <c r="F522" s="2"/>
    </row>
    <row r="523" ht="15.75">
      <c r="F523" s="2"/>
    </row>
    <row r="524" ht="15.75">
      <c r="F524" s="2"/>
    </row>
    <row r="525" ht="15.75">
      <c r="F525" s="2"/>
    </row>
    <row r="526" ht="15.75">
      <c r="F526" s="2"/>
    </row>
    <row r="527" ht="15.75">
      <c r="F527" s="2"/>
    </row>
    <row r="528" ht="15.75">
      <c r="F528" s="2"/>
    </row>
    <row r="529" ht="15.75">
      <c r="F529" s="2"/>
    </row>
    <row r="530" ht="15.75">
      <c r="F530" s="2"/>
    </row>
    <row r="531" ht="15.75">
      <c r="F531" s="2"/>
    </row>
    <row r="532" ht="15.75">
      <c r="F532" s="2"/>
    </row>
    <row r="533" ht="15.75">
      <c r="F533" s="2"/>
    </row>
    <row r="534" ht="15.75">
      <c r="F534" s="2"/>
    </row>
    <row r="535" ht="15.75">
      <c r="F535" s="2"/>
    </row>
    <row r="536" ht="15.75">
      <c r="F536" s="2"/>
    </row>
    <row r="537" ht="15.75">
      <c r="F537" s="2"/>
    </row>
    <row r="538" ht="15.75">
      <c r="F538" s="2"/>
    </row>
    <row r="539" ht="15.75">
      <c r="F539" s="2"/>
    </row>
    <row r="540" ht="15.75">
      <c r="F540" s="2"/>
    </row>
    <row r="541" ht="15.75">
      <c r="F541" s="2"/>
    </row>
    <row r="542" ht="15.75">
      <c r="F542" s="2"/>
    </row>
    <row r="543" ht="15.75">
      <c r="F543" s="2"/>
    </row>
    <row r="544" ht="15.75">
      <c r="F544" s="2"/>
    </row>
    <row r="545" ht="15.75">
      <c r="F545" s="2"/>
    </row>
    <row r="546" ht="15.75">
      <c r="F546" s="2"/>
    </row>
    <row r="547" ht="15.75">
      <c r="F547" s="2"/>
    </row>
    <row r="548" ht="15.75">
      <c r="F548" s="2"/>
    </row>
    <row r="549" ht="15.75">
      <c r="F549" s="2"/>
    </row>
    <row r="550" ht="15.75">
      <c r="F550" s="2"/>
    </row>
    <row r="551" ht="15.75">
      <c r="F551" s="2"/>
    </row>
    <row r="552" ht="15.75">
      <c r="F552" s="2"/>
    </row>
    <row r="553" ht="15.75">
      <c r="F553" s="2"/>
    </row>
    <row r="554" ht="15.75">
      <c r="F554" s="2"/>
    </row>
    <row r="555" ht="15.75">
      <c r="F555" s="2"/>
    </row>
    <row r="556" ht="15.75">
      <c r="F556" s="2"/>
    </row>
    <row r="557" ht="15.75">
      <c r="F557" s="2"/>
    </row>
    <row r="558" ht="15.75">
      <c r="F558" s="2"/>
    </row>
    <row r="559" ht="15.75">
      <c r="F559" s="2"/>
    </row>
    <row r="560" ht="15.75">
      <c r="F560" s="2"/>
    </row>
    <row r="561" ht="15.75">
      <c r="F561" s="2"/>
    </row>
    <row r="562" ht="15.75">
      <c r="F562" s="2"/>
    </row>
    <row r="563" ht="15.75">
      <c r="F563" s="2"/>
    </row>
    <row r="564" ht="15.75">
      <c r="F564" s="2"/>
    </row>
    <row r="565" ht="15.75">
      <c r="F565" s="2"/>
    </row>
    <row r="566" ht="15.75">
      <c r="F566" s="2"/>
    </row>
    <row r="567" ht="15.75">
      <c r="F567" s="2"/>
    </row>
    <row r="568" ht="15.75">
      <c r="F568" s="2"/>
    </row>
    <row r="569" ht="15.75">
      <c r="F569" s="2"/>
    </row>
    <row r="570" ht="15.75">
      <c r="F570" s="2"/>
    </row>
    <row r="571" ht="15.75">
      <c r="F571" s="2"/>
    </row>
    <row r="572" ht="15.75">
      <c r="F572" s="2"/>
    </row>
    <row r="573" ht="15.75">
      <c r="F573" s="2"/>
    </row>
    <row r="574" ht="15.75">
      <c r="F574" s="2"/>
    </row>
    <row r="575" ht="15.75">
      <c r="F575" s="2"/>
    </row>
    <row r="576" ht="15.75">
      <c r="F576" s="2"/>
    </row>
    <row r="577" ht="15.75">
      <c r="F577" s="2"/>
    </row>
    <row r="578" ht="15.75">
      <c r="F578" s="2"/>
    </row>
    <row r="579" ht="15.75">
      <c r="F579" s="2"/>
    </row>
    <row r="580" ht="15.75">
      <c r="F580" s="2"/>
    </row>
    <row r="581" ht="15.75">
      <c r="F581" s="2"/>
    </row>
    <row r="582" ht="15.75">
      <c r="F582" s="2"/>
    </row>
    <row r="583" ht="15.75">
      <c r="F583" s="2"/>
    </row>
    <row r="584" ht="15.75">
      <c r="F584" s="2"/>
    </row>
    <row r="585" ht="15.75">
      <c r="F585" s="2"/>
    </row>
    <row r="586" ht="15.75">
      <c r="F586" s="2"/>
    </row>
    <row r="587" ht="15.75">
      <c r="F587" s="2"/>
    </row>
    <row r="588" ht="15.75">
      <c r="F588" s="2"/>
    </row>
    <row r="589" ht="15.75">
      <c r="F589" s="2"/>
    </row>
    <row r="590" ht="15.75">
      <c r="F590" s="2"/>
    </row>
    <row r="591" ht="15.75">
      <c r="F591" s="2"/>
    </row>
    <row r="592" ht="15.75">
      <c r="F592" s="2"/>
    </row>
    <row r="593" ht="15.75">
      <c r="F593" s="2"/>
    </row>
    <row r="594" ht="15.75">
      <c r="F594" s="2"/>
    </row>
    <row r="595" ht="15.75">
      <c r="F595" s="2"/>
    </row>
    <row r="596" ht="15.75">
      <c r="F596" s="2"/>
    </row>
    <row r="597" ht="15.75">
      <c r="F597" s="2"/>
    </row>
    <row r="598" ht="15.75">
      <c r="F598" s="2"/>
    </row>
    <row r="599" ht="15.75">
      <c r="F599" s="2"/>
    </row>
    <row r="600" ht="15.75">
      <c r="F600" s="2"/>
    </row>
    <row r="601" ht="15.75">
      <c r="F601" s="2"/>
    </row>
    <row r="602" ht="15.75">
      <c r="F602" s="2"/>
    </row>
    <row r="603" ht="15.75">
      <c r="F603" s="2"/>
    </row>
    <row r="604" ht="15.75">
      <c r="F604" s="2"/>
    </row>
    <row r="605" ht="15.75">
      <c r="F605" s="2"/>
    </row>
    <row r="606" ht="15.75">
      <c r="F606" s="2"/>
    </row>
    <row r="607" ht="15.75">
      <c r="F607" s="2"/>
    </row>
    <row r="608" ht="15.75">
      <c r="F608" s="2"/>
    </row>
    <row r="609" ht="15.75">
      <c r="F609" s="2"/>
    </row>
    <row r="610" ht="15.75">
      <c r="F610" s="2"/>
    </row>
    <row r="611" ht="15.75">
      <c r="F611" s="2"/>
    </row>
    <row r="612" ht="15.75">
      <c r="F612" s="2"/>
    </row>
    <row r="613" ht="15.75">
      <c r="F613" s="2"/>
    </row>
    <row r="614" ht="15.75">
      <c r="F614" s="2"/>
    </row>
    <row r="615" ht="15.75">
      <c r="F615" s="2"/>
    </row>
    <row r="616" ht="15.75">
      <c r="F616" s="2"/>
    </row>
    <row r="617" ht="15.75">
      <c r="F617" s="2"/>
    </row>
  </sheetData>
  <sheetProtection/>
  <mergeCells count="5">
    <mergeCell ref="A82:B82"/>
    <mergeCell ref="A4:G4"/>
    <mergeCell ref="A5:G5"/>
    <mergeCell ref="F6:G6"/>
    <mergeCell ref="A7:G7"/>
  </mergeCells>
  <printOptions horizontalCentered="1"/>
  <pageMargins left="1.1811023622047245" right="0.1968503937007874" top="0.1968503937007874" bottom="0.1968503937007874" header="0" footer="0"/>
  <pageSetup fitToHeight="1" fitToWidth="1"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80" zoomScaleNormal="80" zoomScaleSheetLayoutView="80" zoomScalePageLayoutView="0" workbookViewId="0" topLeftCell="A31">
      <selection activeCell="C48" sqref="C48"/>
    </sheetView>
  </sheetViews>
  <sheetFormatPr defaultColWidth="9.00390625" defaultRowHeight="12.75"/>
  <cols>
    <col min="1" max="1" width="14.625" style="100" customWidth="1"/>
    <col min="2" max="2" width="60.75390625" style="9" customWidth="1"/>
    <col min="3" max="3" width="17.75390625" style="9" customWidth="1"/>
    <col min="4" max="4" width="17.00390625" style="9" customWidth="1"/>
    <col min="5" max="5" width="16.375" style="9" customWidth="1"/>
    <col min="6" max="6" width="15.25390625" style="9" customWidth="1"/>
    <col min="7" max="7" width="17.125" style="9" customWidth="1"/>
    <col min="8" max="8" width="17.375" style="9" customWidth="1"/>
    <col min="9" max="9" width="15.25390625" style="9" customWidth="1"/>
    <col min="10" max="10" width="15.75390625" style="9" customWidth="1"/>
    <col min="11" max="16384" width="9.125" style="9" customWidth="1"/>
  </cols>
  <sheetData>
    <row r="1" spans="1:7" ht="21.75" customHeight="1">
      <c r="A1" s="151" t="s">
        <v>13</v>
      </c>
      <c r="B1" s="152"/>
      <c r="C1" s="152"/>
      <c r="D1" s="152"/>
      <c r="E1" s="152"/>
      <c r="F1" s="152"/>
      <c r="G1" s="153"/>
    </row>
    <row r="2" spans="1:8" s="40" customFormat="1" ht="78.75">
      <c r="A2" s="76" t="s">
        <v>93</v>
      </c>
      <c r="B2" s="20" t="s">
        <v>0</v>
      </c>
      <c r="C2" s="20" t="s">
        <v>282</v>
      </c>
      <c r="D2" s="19" t="s">
        <v>276</v>
      </c>
      <c r="E2" s="19" t="s">
        <v>281</v>
      </c>
      <c r="F2" s="20" t="s">
        <v>283</v>
      </c>
      <c r="G2" s="20" t="s">
        <v>284</v>
      </c>
      <c r="H2" s="21" t="s">
        <v>16</v>
      </c>
    </row>
    <row r="3" spans="1:8" s="37" customFormat="1" ht="15.75">
      <c r="A3" s="91" t="s">
        <v>207</v>
      </c>
      <c r="B3" s="38" t="s">
        <v>3</v>
      </c>
      <c r="C3" s="39">
        <f>C4</f>
        <v>424250</v>
      </c>
      <c r="D3" s="39">
        <f>D4</f>
        <v>5907</v>
      </c>
      <c r="E3" s="39">
        <f>E4</f>
        <v>279993.23</v>
      </c>
      <c r="F3" s="48">
        <f>D3/C3*100</f>
        <v>1.3923394225103123</v>
      </c>
      <c r="G3" s="29">
        <f>D3-E3</f>
        <v>-274086.23</v>
      </c>
      <c r="H3" s="49">
        <f>C3-D3</f>
        <v>418343</v>
      </c>
    </row>
    <row r="4" spans="1:8" ht="31.5">
      <c r="A4" s="90" t="s">
        <v>120</v>
      </c>
      <c r="B4" s="78" t="s">
        <v>94</v>
      </c>
      <c r="C4" s="26">
        <v>424250</v>
      </c>
      <c r="D4" s="26">
        <v>5907</v>
      </c>
      <c r="E4" s="26">
        <v>279993.23</v>
      </c>
      <c r="F4" s="27">
        <f aca="true" t="shared" si="0" ref="F4:F33">D4/C4*100</f>
        <v>1.3923394225103123</v>
      </c>
      <c r="G4" s="28">
        <f aca="true" t="shared" si="1" ref="G4:G30">D4-E4</f>
        <v>-274086.23</v>
      </c>
      <c r="H4" s="32">
        <f aca="true" t="shared" si="2" ref="H4:H35">C4-D4</f>
        <v>418343</v>
      </c>
    </row>
    <row r="5" spans="1:8" s="37" customFormat="1" ht="15.75">
      <c r="A5" s="91" t="s">
        <v>208</v>
      </c>
      <c r="B5" s="33" t="s">
        <v>4</v>
      </c>
      <c r="C5" s="29">
        <f>SUM(C6:C12)</f>
        <v>17968896.899999995</v>
      </c>
      <c r="D5" s="29">
        <f>SUM(D6:D12)</f>
        <v>2847156.1199999996</v>
      </c>
      <c r="E5" s="29">
        <f>SUM(E6:E12)</f>
        <v>2458946.1399999997</v>
      </c>
      <c r="F5" s="48">
        <f t="shared" si="0"/>
        <v>15.84491321779469</v>
      </c>
      <c r="G5" s="29">
        <f t="shared" si="1"/>
        <v>388209.98</v>
      </c>
      <c r="H5" s="49">
        <f t="shared" si="2"/>
        <v>15121740.779999996</v>
      </c>
    </row>
    <row r="6" spans="1:10" ht="15.75">
      <c r="A6" s="90">
        <v>1010</v>
      </c>
      <c r="B6" s="78" t="s">
        <v>128</v>
      </c>
      <c r="C6" s="30">
        <v>6772090.6</v>
      </c>
      <c r="D6" s="30">
        <v>651828.49</v>
      </c>
      <c r="E6" s="30">
        <v>706877.16</v>
      </c>
      <c r="F6" s="27">
        <f t="shared" si="0"/>
        <v>9.62521809734796</v>
      </c>
      <c r="G6" s="28">
        <f t="shared" si="1"/>
        <v>-55048.67000000004</v>
      </c>
      <c r="H6" s="32">
        <f t="shared" si="2"/>
        <v>6120262.109999999</v>
      </c>
      <c r="I6" s="43"/>
      <c r="J6" s="43"/>
    </row>
    <row r="7" spans="1:8" ht="63">
      <c r="A7" s="90">
        <v>1020</v>
      </c>
      <c r="B7" s="77" t="s">
        <v>129</v>
      </c>
      <c r="C7" s="30">
        <v>10205618.45</v>
      </c>
      <c r="D7" s="30">
        <v>1746681.94</v>
      </c>
      <c r="E7" s="30">
        <v>1636281.43</v>
      </c>
      <c r="F7" s="27">
        <f t="shared" si="0"/>
        <v>17.114905368620754</v>
      </c>
      <c r="G7" s="28">
        <f t="shared" si="1"/>
        <v>110400.51000000001</v>
      </c>
      <c r="H7" s="32">
        <f t="shared" si="2"/>
        <v>8458936.51</v>
      </c>
    </row>
    <row r="8" spans="1:8" ht="31.5">
      <c r="A8" s="90" t="s">
        <v>293</v>
      </c>
      <c r="B8" s="78" t="s">
        <v>95</v>
      </c>
      <c r="C8" s="30">
        <v>6807.2</v>
      </c>
      <c r="D8" s="30">
        <v>6807.2</v>
      </c>
      <c r="E8" s="30">
        <v>0</v>
      </c>
      <c r="F8" s="27">
        <f t="shared" si="0"/>
        <v>100</v>
      </c>
      <c r="G8" s="28">
        <f t="shared" si="1"/>
        <v>6807.2</v>
      </c>
      <c r="H8" s="32">
        <f t="shared" si="2"/>
        <v>0</v>
      </c>
    </row>
    <row r="9" spans="1:8" ht="68.25" customHeight="1">
      <c r="A9" s="90">
        <v>1070</v>
      </c>
      <c r="B9" s="78" t="s">
        <v>96</v>
      </c>
      <c r="C9" s="30">
        <v>445000</v>
      </c>
      <c r="D9" s="30">
        <v>290315.22</v>
      </c>
      <c r="E9" s="30">
        <v>0</v>
      </c>
      <c r="F9" s="27">
        <f>D9/C9*100</f>
        <v>65.23937528089887</v>
      </c>
      <c r="G9" s="28">
        <f>D9-E9</f>
        <v>290315.22</v>
      </c>
      <c r="H9" s="32">
        <f>C9-D9</f>
        <v>154684.78000000003</v>
      </c>
    </row>
    <row r="10" spans="1:8" ht="32.25" customHeight="1">
      <c r="A10" s="90">
        <v>1090</v>
      </c>
      <c r="B10" s="78" t="s">
        <v>97</v>
      </c>
      <c r="C10" s="30">
        <v>26800</v>
      </c>
      <c r="D10" s="30">
        <v>5000</v>
      </c>
      <c r="E10" s="30">
        <v>11487.55</v>
      </c>
      <c r="F10" s="27">
        <f>D10/C10*100</f>
        <v>18.65671641791045</v>
      </c>
      <c r="G10" s="28">
        <f>D10-E10</f>
        <v>-6487.549999999999</v>
      </c>
      <c r="H10" s="32">
        <f>C10-D10</f>
        <v>21800</v>
      </c>
    </row>
    <row r="11" spans="1:8" ht="51" customHeight="1">
      <c r="A11" s="90" t="s">
        <v>125</v>
      </c>
      <c r="B11" s="5" t="s">
        <v>124</v>
      </c>
      <c r="C11" s="30">
        <v>400000</v>
      </c>
      <c r="D11" s="30">
        <v>33942.62</v>
      </c>
      <c r="E11" s="30">
        <v>9100</v>
      </c>
      <c r="F11" s="27">
        <f t="shared" si="0"/>
        <v>8.485655</v>
      </c>
      <c r="G11" s="28">
        <f t="shared" si="1"/>
        <v>24842.620000000003</v>
      </c>
      <c r="H11" s="32">
        <f t="shared" si="2"/>
        <v>366057.38</v>
      </c>
    </row>
    <row r="12" spans="1:8" ht="18" customHeight="1">
      <c r="A12" s="90" t="s">
        <v>132</v>
      </c>
      <c r="B12" s="77" t="s">
        <v>133</v>
      </c>
      <c r="C12" s="30">
        <v>112580.65</v>
      </c>
      <c r="D12" s="30">
        <v>112580.65</v>
      </c>
      <c r="E12" s="30">
        <v>95200</v>
      </c>
      <c r="F12" s="27">
        <v>0</v>
      </c>
      <c r="G12" s="28">
        <f t="shared" si="1"/>
        <v>17380.649999999994</v>
      </c>
      <c r="H12" s="32">
        <f t="shared" si="2"/>
        <v>0</v>
      </c>
    </row>
    <row r="13" spans="1:8" ht="15.75">
      <c r="A13" s="91">
        <v>2000</v>
      </c>
      <c r="B13" s="25" t="s">
        <v>86</v>
      </c>
      <c r="C13" s="29">
        <f>C14</f>
        <v>1401775</v>
      </c>
      <c r="D13" s="29">
        <f>D14</f>
        <v>0</v>
      </c>
      <c r="E13" s="29">
        <f>E14</f>
        <v>1581673.59</v>
      </c>
      <c r="F13" s="48">
        <f>D13/C13*100</f>
        <v>0</v>
      </c>
      <c r="G13" s="29">
        <f>D13-E13</f>
        <v>-1581673.59</v>
      </c>
      <c r="H13" s="105">
        <f>C13-D13</f>
        <v>1401775</v>
      </c>
    </row>
    <row r="14" spans="1:8" ht="47.25">
      <c r="A14" s="85" t="s">
        <v>122</v>
      </c>
      <c r="B14" s="77" t="s">
        <v>134</v>
      </c>
      <c r="C14" s="26">
        <v>1401775</v>
      </c>
      <c r="D14" s="51">
        <v>0</v>
      </c>
      <c r="E14" s="51">
        <v>1581673.59</v>
      </c>
      <c r="F14" s="27">
        <f>D14/C14*100</f>
        <v>0</v>
      </c>
      <c r="G14" s="28">
        <f>D14-E14</f>
        <v>-1581673.59</v>
      </c>
      <c r="H14" s="105">
        <f>C14-D14</f>
        <v>1401775</v>
      </c>
    </row>
    <row r="15" spans="1:8" s="37" customFormat="1" ht="15.75">
      <c r="A15" s="91" t="s">
        <v>210</v>
      </c>
      <c r="B15" s="33" t="s">
        <v>5</v>
      </c>
      <c r="C15" s="29">
        <f>SUM(C16:C18)</f>
        <v>573567.32</v>
      </c>
      <c r="D15" s="29">
        <f>SUM(D16:D18)</f>
        <v>476655.32</v>
      </c>
      <c r="E15" s="29">
        <f>SUM(E16:E18)</f>
        <v>389.45</v>
      </c>
      <c r="F15" s="48">
        <f t="shared" si="0"/>
        <v>83.10363986567437</v>
      </c>
      <c r="G15" s="29">
        <f t="shared" si="1"/>
        <v>476265.87</v>
      </c>
      <c r="H15" s="49">
        <f t="shared" si="2"/>
        <v>96911.99999999994</v>
      </c>
    </row>
    <row r="16" spans="1:8" ht="47.25">
      <c r="A16" s="85" t="s">
        <v>158</v>
      </c>
      <c r="B16" s="84" t="s">
        <v>166</v>
      </c>
      <c r="C16" s="26">
        <v>17833</v>
      </c>
      <c r="D16" s="26">
        <v>4421</v>
      </c>
      <c r="E16" s="26">
        <v>389.45</v>
      </c>
      <c r="F16" s="27">
        <f t="shared" si="0"/>
        <v>24.79111759098301</v>
      </c>
      <c r="G16" s="28">
        <f t="shared" si="1"/>
        <v>4031.55</v>
      </c>
      <c r="H16" s="32">
        <f t="shared" si="2"/>
        <v>13412</v>
      </c>
    </row>
    <row r="17" spans="1:8" ht="15.75">
      <c r="A17" s="85" t="s">
        <v>160</v>
      </c>
      <c r="B17" s="84" t="s">
        <v>302</v>
      </c>
      <c r="C17" s="26">
        <v>555234.32</v>
      </c>
      <c r="D17" s="26">
        <v>472234.32</v>
      </c>
      <c r="E17" s="26">
        <v>0</v>
      </c>
      <c r="F17" s="27">
        <f t="shared" si="0"/>
        <v>85.05135633546573</v>
      </c>
      <c r="G17" s="28">
        <f t="shared" si="1"/>
        <v>472234.32</v>
      </c>
      <c r="H17" s="32">
        <f t="shared" si="2"/>
        <v>82999.99999999994</v>
      </c>
    </row>
    <row r="18" spans="1:8" ht="31.5">
      <c r="A18" s="85" t="s">
        <v>165</v>
      </c>
      <c r="B18" s="84" t="s">
        <v>303</v>
      </c>
      <c r="C18" s="26">
        <v>500</v>
      </c>
      <c r="D18" s="26">
        <v>0</v>
      </c>
      <c r="E18" s="26">
        <v>0</v>
      </c>
      <c r="F18" s="27">
        <f t="shared" si="0"/>
        <v>0</v>
      </c>
      <c r="G18" s="28">
        <f t="shared" si="1"/>
        <v>0</v>
      </c>
      <c r="H18" s="32">
        <f t="shared" si="2"/>
        <v>500</v>
      </c>
    </row>
    <row r="19" spans="1:8" s="37" customFormat="1" ht="15.75">
      <c r="A19" s="91">
        <v>4000</v>
      </c>
      <c r="B19" s="33" t="s">
        <v>7</v>
      </c>
      <c r="C19" s="29">
        <f>SUM(C20:C24)</f>
        <v>9723863.06</v>
      </c>
      <c r="D19" s="29">
        <f>SUM(D20:D24)</f>
        <v>316176.62</v>
      </c>
      <c r="E19" s="29">
        <f>SUM(E20:E24)</f>
        <v>455488.43</v>
      </c>
      <c r="F19" s="48">
        <f t="shared" si="0"/>
        <v>3.2515536063092187</v>
      </c>
      <c r="G19" s="28">
        <f t="shared" si="1"/>
        <v>-139311.81</v>
      </c>
      <c r="H19" s="49">
        <f t="shared" si="2"/>
        <v>9407686.440000001</v>
      </c>
    </row>
    <row r="20" spans="1:8" ht="15.75">
      <c r="A20" s="90">
        <v>4030</v>
      </c>
      <c r="B20" s="87" t="s">
        <v>172</v>
      </c>
      <c r="C20" s="26">
        <v>7692</v>
      </c>
      <c r="D20" s="26">
        <v>2692</v>
      </c>
      <c r="E20" s="26">
        <v>0</v>
      </c>
      <c r="F20" s="27">
        <f t="shared" si="0"/>
        <v>34.99739989599584</v>
      </c>
      <c r="G20" s="28">
        <f t="shared" si="1"/>
        <v>2692</v>
      </c>
      <c r="H20" s="32">
        <f t="shared" si="2"/>
        <v>5000</v>
      </c>
    </row>
    <row r="21" spans="1:8" ht="15.75">
      <c r="A21" s="90" t="s">
        <v>174</v>
      </c>
      <c r="B21" s="87" t="s">
        <v>173</v>
      </c>
      <c r="C21" s="26">
        <v>16171.06</v>
      </c>
      <c r="D21" s="26">
        <v>13.58</v>
      </c>
      <c r="E21" s="26">
        <v>1.46</v>
      </c>
      <c r="F21" s="27">
        <f t="shared" si="0"/>
        <v>0.08397717898517475</v>
      </c>
      <c r="G21" s="28">
        <f t="shared" si="1"/>
        <v>12.120000000000001</v>
      </c>
      <c r="H21" s="32">
        <f t="shared" si="2"/>
        <v>16157.48</v>
      </c>
    </row>
    <row r="22" spans="1:8" ht="31.5">
      <c r="A22" s="90" t="s">
        <v>175</v>
      </c>
      <c r="B22" s="89" t="s">
        <v>178</v>
      </c>
      <c r="C22" s="26">
        <v>9700000</v>
      </c>
      <c r="D22" s="26">
        <v>313471.04</v>
      </c>
      <c r="E22" s="26">
        <v>455486.97</v>
      </c>
      <c r="F22" s="27">
        <f t="shared" si="0"/>
        <v>3.2316602061855666</v>
      </c>
      <c r="G22" s="28">
        <f t="shared" si="1"/>
        <v>-142015.93</v>
      </c>
      <c r="H22" s="32">
        <f t="shared" si="2"/>
        <v>9386528.96</v>
      </c>
    </row>
    <row r="23" spans="1:8" ht="15.75" hidden="1">
      <c r="A23" s="85"/>
      <c r="B23" s="6"/>
      <c r="C23" s="26"/>
      <c r="D23" s="26"/>
      <c r="E23" s="26"/>
      <c r="F23" s="27" t="e">
        <f>D23/C23*100</f>
        <v>#DIV/0!</v>
      </c>
      <c r="G23" s="28">
        <f>D23-E23</f>
        <v>0</v>
      </c>
      <c r="H23" s="32">
        <f>C23-D23</f>
        <v>0</v>
      </c>
    </row>
    <row r="24" spans="1:8" ht="15.75" hidden="1">
      <c r="A24" s="85"/>
      <c r="B24" s="50"/>
      <c r="C24" s="26"/>
      <c r="D24" s="26"/>
      <c r="E24" s="26"/>
      <c r="F24" s="27" t="e">
        <f>D24/C24*100</f>
        <v>#DIV/0!</v>
      </c>
      <c r="G24" s="28">
        <f t="shared" si="1"/>
        <v>0</v>
      </c>
      <c r="H24" s="32">
        <f t="shared" si="2"/>
        <v>0</v>
      </c>
    </row>
    <row r="25" spans="1:8" s="37" customFormat="1" ht="15.75">
      <c r="A25" s="91">
        <v>5000</v>
      </c>
      <c r="B25" s="33" t="s">
        <v>8</v>
      </c>
      <c r="C25" s="29">
        <f>C26+C27</f>
        <v>897647</v>
      </c>
      <c r="D25" s="29">
        <f>D26+D27</f>
        <v>36477.78</v>
      </c>
      <c r="E25" s="29">
        <f>E26+E27</f>
        <v>77141.08</v>
      </c>
      <c r="F25" s="48">
        <f>D25/C25*100</f>
        <v>4.063711013349345</v>
      </c>
      <c r="G25" s="29">
        <f>D25-E25</f>
        <v>-40663.3</v>
      </c>
      <c r="H25" s="49">
        <f>C25-D25</f>
        <v>861169.22</v>
      </c>
    </row>
    <row r="26" spans="1:8" ht="31.5">
      <c r="A26" s="85">
        <v>5031</v>
      </c>
      <c r="B26" s="81" t="s">
        <v>99</v>
      </c>
      <c r="C26" s="26">
        <v>100000</v>
      </c>
      <c r="D26" s="26">
        <v>32034.78</v>
      </c>
      <c r="E26" s="26">
        <v>23300.64</v>
      </c>
      <c r="F26" s="27">
        <f t="shared" si="0"/>
        <v>32.034780000000005</v>
      </c>
      <c r="G26" s="28">
        <f t="shared" si="1"/>
        <v>8734.14</v>
      </c>
      <c r="H26" s="32">
        <f t="shared" si="2"/>
        <v>67965.22</v>
      </c>
    </row>
    <row r="27" spans="1:8" ht="15.75">
      <c r="A27" s="85">
        <v>5041</v>
      </c>
      <c r="B27" s="81" t="s">
        <v>102</v>
      </c>
      <c r="C27" s="26">
        <v>797647</v>
      </c>
      <c r="D27" s="26">
        <v>4443</v>
      </c>
      <c r="E27" s="26">
        <v>53840.44</v>
      </c>
      <c r="F27" s="27">
        <f t="shared" si="0"/>
        <v>0.5570133154139613</v>
      </c>
      <c r="G27" s="28">
        <f t="shared" si="1"/>
        <v>-49397.44</v>
      </c>
      <c r="H27" s="32">
        <f t="shared" si="2"/>
        <v>793204</v>
      </c>
    </row>
    <row r="28" spans="1:8" s="37" customFormat="1" ht="15.75">
      <c r="A28" s="91" t="s">
        <v>211</v>
      </c>
      <c r="B28" s="33" t="s">
        <v>6</v>
      </c>
      <c r="C28" s="29">
        <f>SUM(C29:C32)</f>
        <v>2887992</v>
      </c>
      <c r="D28" s="29">
        <f>SUM(D29:D32)</f>
        <v>0</v>
      </c>
      <c r="E28" s="29">
        <f>SUM(E29:E32)</f>
        <v>73060.84</v>
      </c>
      <c r="F28" s="48">
        <f t="shared" si="0"/>
        <v>0</v>
      </c>
      <c r="G28" s="29">
        <f t="shared" si="1"/>
        <v>-73060.84</v>
      </c>
      <c r="H28" s="49">
        <f t="shared" si="2"/>
        <v>2887992</v>
      </c>
    </row>
    <row r="29" spans="1:8" ht="15.75">
      <c r="A29" s="97" t="s">
        <v>181</v>
      </c>
      <c r="B29" s="77" t="s">
        <v>184</v>
      </c>
      <c r="C29" s="26">
        <v>1300000</v>
      </c>
      <c r="D29" s="26">
        <v>0</v>
      </c>
      <c r="E29" s="26">
        <v>26840.84</v>
      </c>
      <c r="F29" s="27">
        <f t="shared" si="0"/>
        <v>0</v>
      </c>
      <c r="G29" s="28">
        <f t="shared" si="1"/>
        <v>-26840.84</v>
      </c>
      <c r="H29" s="32">
        <f t="shared" si="2"/>
        <v>1300000</v>
      </c>
    </row>
    <row r="30" spans="1:8" ht="31.5">
      <c r="A30" s="97" t="s">
        <v>182</v>
      </c>
      <c r="B30" s="77" t="s">
        <v>185</v>
      </c>
      <c r="C30" s="26">
        <v>0</v>
      </c>
      <c r="D30" s="26">
        <v>0</v>
      </c>
      <c r="E30" s="26">
        <v>0</v>
      </c>
      <c r="F30" s="27" t="e">
        <f t="shared" si="0"/>
        <v>#DIV/0!</v>
      </c>
      <c r="G30" s="28">
        <f t="shared" si="1"/>
        <v>0</v>
      </c>
      <c r="H30" s="32">
        <f t="shared" si="2"/>
        <v>0</v>
      </c>
    </row>
    <row r="31" spans="1:8" ht="15.75">
      <c r="A31" s="90" t="s">
        <v>183</v>
      </c>
      <c r="B31" s="82" t="s">
        <v>186</v>
      </c>
      <c r="C31" s="26">
        <v>795000</v>
      </c>
      <c r="D31" s="26">
        <v>0</v>
      </c>
      <c r="E31" s="26">
        <v>46220</v>
      </c>
      <c r="F31" s="27">
        <f>D31/C31*100</f>
        <v>0</v>
      </c>
      <c r="G31" s="28">
        <f>D31-E31</f>
        <v>-46220</v>
      </c>
      <c r="H31" s="32">
        <f t="shared" si="2"/>
        <v>795000</v>
      </c>
    </row>
    <row r="32" spans="1:8" ht="15.75">
      <c r="A32" s="123" t="s">
        <v>294</v>
      </c>
      <c r="B32" s="124" t="s">
        <v>295</v>
      </c>
      <c r="C32" s="26">
        <v>792992</v>
      </c>
      <c r="D32" s="26">
        <v>0</v>
      </c>
      <c r="E32" s="26">
        <v>0</v>
      </c>
      <c r="F32" s="27">
        <f>D32/C32*100</f>
        <v>0</v>
      </c>
      <c r="G32" s="28">
        <f>D32-E32</f>
        <v>0</v>
      </c>
      <c r="H32" s="32">
        <f t="shared" si="2"/>
        <v>792992</v>
      </c>
    </row>
    <row r="33" spans="1:8" s="37" customFormat="1" ht="15.75">
      <c r="A33" s="98" t="s">
        <v>187</v>
      </c>
      <c r="B33" s="15" t="s">
        <v>188</v>
      </c>
      <c r="C33" s="29">
        <f>SUM(C34:C43)</f>
        <v>17094613</v>
      </c>
      <c r="D33" s="29">
        <f>SUM(D34:D43)</f>
        <v>1771661.89</v>
      </c>
      <c r="E33" s="29">
        <f>SUM(E34:E43)</f>
        <v>624131.48</v>
      </c>
      <c r="F33" s="48">
        <f t="shared" si="0"/>
        <v>10.363860767131728</v>
      </c>
      <c r="G33" s="29">
        <f>G34</f>
        <v>0</v>
      </c>
      <c r="H33" s="29">
        <f>H34</f>
        <v>2207008</v>
      </c>
    </row>
    <row r="34" spans="1:8" s="37" customFormat="1" ht="15.75">
      <c r="A34" s="96" t="s">
        <v>213</v>
      </c>
      <c r="B34" s="6" t="s">
        <v>218</v>
      </c>
      <c r="C34" s="51">
        <v>2207008</v>
      </c>
      <c r="D34" s="51">
        <v>0</v>
      </c>
      <c r="E34" s="51">
        <v>0</v>
      </c>
      <c r="F34" s="27">
        <f>D34/C34*100</f>
        <v>0</v>
      </c>
      <c r="G34" s="28">
        <f>D34-E34</f>
        <v>0</v>
      </c>
      <c r="H34" s="32">
        <f t="shared" si="2"/>
        <v>2207008</v>
      </c>
    </row>
    <row r="35" spans="1:8" s="37" customFormat="1" ht="15.75">
      <c r="A35" s="96" t="s">
        <v>296</v>
      </c>
      <c r="B35" s="6" t="s">
        <v>297</v>
      </c>
      <c r="C35" s="51">
        <v>608000</v>
      </c>
      <c r="D35" s="51">
        <v>0</v>
      </c>
      <c r="E35" s="51">
        <v>0</v>
      </c>
      <c r="F35" s="27">
        <f>D35/C35*100</f>
        <v>0</v>
      </c>
      <c r="G35" s="28">
        <f>D35-E35</f>
        <v>0</v>
      </c>
      <c r="H35" s="32">
        <f t="shared" si="2"/>
        <v>608000</v>
      </c>
    </row>
    <row r="36" spans="1:8" s="37" customFormat="1" ht="15.75">
      <c r="A36" s="96" t="s">
        <v>214</v>
      </c>
      <c r="B36" s="6" t="s">
        <v>219</v>
      </c>
      <c r="C36" s="51">
        <v>538605</v>
      </c>
      <c r="D36" s="51">
        <v>0</v>
      </c>
      <c r="E36" s="51">
        <v>326598</v>
      </c>
      <c r="F36" s="27">
        <f aca="true" t="shared" si="3" ref="F36:F45">D36/C36*100</f>
        <v>0</v>
      </c>
      <c r="G36" s="28">
        <f aca="true" t="shared" si="4" ref="G36:G47">D36-E36</f>
        <v>-326598</v>
      </c>
      <c r="H36" s="32">
        <f aca="true" t="shared" si="5" ref="H36:H47">C36-D36</f>
        <v>538605</v>
      </c>
    </row>
    <row r="37" spans="1:8" s="37" customFormat="1" ht="31.5" hidden="1">
      <c r="A37" s="96" t="s">
        <v>215</v>
      </c>
      <c r="B37" s="6" t="s">
        <v>220</v>
      </c>
      <c r="C37" s="51">
        <v>0</v>
      </c>
      <c r="D37" s="51">
        <v>0</v>
      </c>
      <c r="E37" s="51">
        <v>0</v>
      </c>
      <c r="F37" s="27" t="e">
        <f t="shared" si="3"/>
        <v>#DIV/0!</v>
      </c>
      <c r="G37" s="28">
        <f t="shared" si="4"/>
        <v>0</v>
      </c>
      <c r="H37" s="32">
        <f t="shared" si="5"/>
        <v>0</v>
      </c>
    </row>
    <row r="38" spans="1:8" s="37" customFormat="1" ht="31.5">
      <c r="A38" s="96" t="s">
        <v>216</v>
      </c>
      <c r="B38" s="6" t="s">
        <v>221</v>
      </c>
      <c r="C38" s="51">
        <v>1054600</v>
      </c>
      <c r="D38" s="51">
        <v>0</v>
      </c>
      <c r="E38" s="51">
        <v>241892.85</v>
      </c>
      <c r="F38" s="27">
        <f t="shared" si="3"/>
        <v>0</v>
      </c>
      <c r="G38" s="28">
        <f t="shared" si="4"/>
        <v>-241892.85</v>
      </c>
      <c r="H38" s="32">
        <f t="shared" si="5"/>
        <v>1054600</v>
      </c>
    </row>
    <row r="39" spans="1:8" s="37" customFormat="1" ht="31.5">
      <c r="A39" s="96" t="s">
        <v>217</v>
      </c>
      <c r="B39" s="6" t="s">
        <v>222</v>
      </c>
      <c r="C39" s="51">
        <v>0</v>
      </c>
      <c r="D39" s="51">
        <v>0</v>
      </c>
      <c r="E39" s="51">
        <v>0</v>
      </c>
      <c r="F39" s="27"/>
      <c r="G39" s="28">
        <f t="shared" si="4"/>
        <v>0</v>
      </c>
      <c r="H39" s="32">
        <f t="shared" si="5"/>
        <v>0</v>
      </c>
    </row>
    <row r="40" spans="1:8" s="37" customFormat="1" ht="31.5">
      <c r="A40" s="96" t="s">
        <v>298</v>
      </c>
      <c r="B40" s="6" t="s">
        <v>299</v>
      </c>
      <c r="C40" s="51">
        <v>1486400</v>
      </c>
      <c r="D40" s="51">
        <v>0</v>
      </c>
      <c r="E40" s="51">
        <v>0</v>
      </c>
      <c r="F40" s="27">
        <f t="shared" si="3"/>
        <v>0</v>
      </c>
      <c r="G40" s="28">
        <f t="shared" si="4"/>
        <v>0</v>
      </c>
      <c r="H40" s="32">
        <f t="shared" si="5"/>
        <v>1486400</v>
      </c>
    </row>
    <row r="41" spans="1:8" s="37" customFormat="1" ht="31.5">
      <c r="A41" s="96" t="s">
        <v>190</v>
      </c>
      <c r="B41" s="77" t="s">
        <v>193</v>
      </c>
      <c r="C41" s="51">
        <v>9500000</v>
      </c>
      <c r="D41" s="51">
        <v>1758905.89</v>
      </c>
      <c r="E41" s="51">
        <v>0</v>
      </c>
      <c r="F41" s="27">
        <f t="shared" si="3"/>
        <v>18.51479884210526</v>
      </c>
      <c r="G41" s="28">
        <f t="shared" si="4"/>
        <v>1758905.89</v>
      </c>
      <c r="H41" s="32">
        <f t="shared" si="5"/>
        <v>7741094.11</v>
      </c>
    </row>
    <row r="42" spans="1:8" s="37" customFormat="1" ht="15.75">
      <c r="A42" s="96" t="s">
        <v>300</v>
      </c>
      <c r="B42" s="77" t="s">
        <v>301</v>
      </c>
      <c r="C42" s="51">
        <v>1500000</v>
      </c>
      <c r="D42" s="51">
        <v>0</v>
      </c>
      <c r="E42" s="51">
        <v>0</v>
      </c>
      <c r="F42" s="27">
        <f t="shared" si="3"/>
        <v>0</v>
      </c>
      <c r="G42" s="28">
        <f t="shared" si="4"/>
        <v>0</v>
      </c>
      <c r="H42" s="32">
        <f t="shared" si="5"/>
        <v>1500000</v>
      </c>
    </row>
    <row r="43" spans="1:8" ht="94.5">
      <c r="A43" s="85" t="s">
        <v>212</v>
      </c>
      <c r="B43" s="77" t="s">
        <v>223</v>
      </c>
      <c r="C43" s="51">
        <v>200000</v>
      </c>
      <c r="D43" s="51">
        <v>12756</v>
      </c>
      <c r="E43" s="51">
        <v>55640.63</v>
      </c>
      <c r="F43" s="27">
        <f t="shared" si="3"/>
        <v>6.378</v>
      </c>
      <c r="G43" s="28">
        <f t="shared" si="4"/>
        <v>-42884.63</v>
      </c>
      <c r="H43" s="32">
        <f t="shared" si="5"/>
        <v>187244</v>
      </c>
    </row>
    <row r="44" spans="1:8" s="37" customFormat="1" ht="15.75">
      <c r="A44" s="98">
        <v>8000</v>
      </c>
      <c r="B44" s="15" t="s">
        <v>195</v>
      </c>
      <c r="C44" s="29">
        <f>C45</f>
        <v>100000</v>
      </c>
      <c r="D44" s="29">
        <f>D45</f>
        <v>1710</v>
      </c>
      <c r="E44" s="29">
        <f>E45</f>
        <v>33622</v>
      </c>
      <c r="F44" s="27">
        <f t="shared" si="3"/>
        <v>1.71</v>
      </c>
      <c r="G44" s="28">
        <f t="shared" si="4"/>
        <v>-31912</v>
      </c>
      <c r="H44" s="32">
        <f t="shared" si="5"/>
        <v>98290</v>
      </c>
    </row>
    <row r="45" spans="1:8" ht="15.75">
      <c r="A45" s="90" t="s">
        <v>224</v>
      </c>
      <c r="B45" s="6" t="s">
        <v>225</v>
      </c>
      <c r="C45" s="26">
        <v>100000</v>
      </c>
      <c r="D45" s="26">
        <v>1710</v>
      </c>
      <c r="E45" s="26">
        <v>33622</v>
      </c>
      <c r="F45" s="27">
        <f t="shared" si="3"/>
        <v>1.71</v>
      </c>
      <c r="G45" s="28">
        <f t="shared" si="4"/>
        <v>-31912</v>
      </c>
      <c r="H45" s="32">
        <f t="shared" si="5"/>
        <v>98290</v>
      </c>
    </row>
    <row r="46" spans="1:8" s="37" customFormat="1" ht="15.75">
      <c r="A46" s="95">
        <v>9000</v>
      </c>
      <c r="B46" s="33" t="s">
        <v>202</v>
      </c>
      <c r="C46" s="29">
        <f>C47</f>
        <v>0</v>
      </c>
      <c r="D46" s="29">
        <f>D47</f>
        <v>0</v>
      </c>
      <c r="E46" s="29">
        <f>E47</f>
        <v>0</v>
      </c>
      <c r="F46" s="27"/>
      <c r="G46" s="28">
        <f t="shared" si="4"/>
        <v>0</v>
      </c>
      <c r="H46" s="32">
        <f t="shared" si="5"/>
        <v>0</v>
      </c>
    </row>
    <row r="47" spans="1:8" ht="15.75">
      <c r="A47" s="90" t="s">
        <v>226</v>
      </c>
      <c r="B47" s="94" t="s">
        <v>227</v>
      </c>
      <c r="C47" s="26"/>
      <c r="D47" s="26"/>
      <c r="E47" s="26"/>
      <c r="F47" s="27"/>
      <c r="G47" s="28">
        <f t="shared" si="4"/>
        <v>0</v>
      </c>
      <c r="H47" s="32">
        <f t="shared" si="5"/>
        <v>0</v>
      </c>
    </row>
    <row r="48" spans="1:8" ht="15.75">
      <c r="A48" s="103"/>
      <c r="B48" s="34" t="s">
        <v>9</v>
      </c>
      <c r="C48" s="31">
        <f aca="true" t="shared" si="6" ref="C48:H48">C46+C44+C33+C28+C25+C19+C15+C13+C5+C3</f>
        <v>51072604.28</v>
      </c>
      <c r="D48" s="31">
        <f t="shared" si="6"/>
        <v>5455744.7299999995</v>
      </c>
      <c r="E48" s="31">
        <f>E46+E44+E33+E28+E25+E19+E15+E13+E5+E3</f>
        <v>5584446.24</v>
      </c>
      <c r="F48" s="31">
        <f t="shared" si="6"/>
        <v>119.73001789276968</v>
      </c>
      <c r="G48" s="31">
        <f t="shared" si="6"/>
        <v>-1276231.9200000002</v>
      </c>
      <c r="H48" s="31">
        <f t="shared" si="6"/>
        <v>32500916.439999998</v>
      </c>
    </row>
    <row r="49" spans="1:8" ht="15.75">
      <c r="A49" s="103"/>
      <c r="B49" s="41" t="s">
        <v>17</v>
      </c>
      <c r="C49" s="42">
        <f>'дод 2. з-ф'!C80+'дод.2с-ф'!C48</f>
        <v>529860086.07000005</v>
      </c>
      <c r="D49" s="42">
        <f>'дод 2. з-ф'!D80+'дод.2с-ф'!D48</f>
        <v>128568467.98999998</v>
      </c>
      <c r="E49" s="42">
        <f>'дод 2. з-ф'!E80+'дод.2с-ф'!E48</f>
        <v>126196341.79</v>
      </c>
      <c r="F49" s="42">
        <f>'дод 2. з-ф'!F80+'дод.2с-ф'!F48</f>
        <v>145.44345609707057</v>
      </c>
      <c r="G49" s="42">
        <f>'дод 2. з-ф'!G80+'дод.2с-ф'!G48</f>
        <v>1224595.7899999635</v>
      </c>
      <c r="H49" s="42">
        <f>'дод 2. з-ф'!H80+'дод.2с-ф'!H48</f>
        <v>388175674.97</v>
      </c>
    </row>
    <row r="51" spans="1:5" ht="65.25" customHeight="1">
      <c r="A51" s="144" t="s">
        <v>14</v>
      </c>
      <c r="B51" s="144"/>
      <c r="C51" s="36"/>
      <c r="D51" s="9" t="s">
        <v>260</v>
      </c>
      <c r="E51" s="37"/>
    </row>
    <row r="52" spans="1:5" ht="18" customHeight="1">
      <c r="A52" s="104"/>
      <c r="B52" s="35"/>
      <c r="C52" s="45" t="s">
        <v>20</v>
      </c>
      <c r="D52" s="46" t="s">
        <v>21</v>
      </c>
      <c r="E52" s="46" t="s">
        <v>22</v>
      </c>
    </row>
    <row r="53" spans="2:6" ht="15.75">
      <c r="B53" s="44" t="s">
        <v>18</v>
      </c>
      <c r="C53" s="47">
        <f>'дод.1 з-ф'!D108</f>
        <v>128174093.27</v>
      </c>
      <c r="D53" s="47">
        <f>'дод.1 с-ф'!E39</f>
        <v>4575196.52</v>
      </c>
      <c r="E53" s="47">
        <f>C53+D53</f>
        <v>132749289.78999999</v>
      </c>
      <c r="F53" s="43">
        <f>C53+D53</f>
        <v>132749289.78999999</v>
      </c>
    </row>
    <row r="54" spans="2:6" ht="15.75">
      <c r="B54" s="44" t="s">
        <v>19</v>
      </c>
      <c r="C54" s="47">
        <f>'дод 2. з-ф'!D80</f>
        <v>123112723.25999998</v>
      </c>
      <c r="D54" s="47">
        <f>D48</f>
        <v>5455744.7299999995</v>
      </c>
      <c r="E54" s="47">
        <f>C54+D54</f>
        <v>128568467.98999998</v>
      </c>
      <c r="F54" s="43">
        <f>C54+D54</f>
        <v>128568467.98999998</v>
      </c>
    </row>
    <row r="55" spans="3:6" ht="15.75">
      <c r="C55" s="47">
        <f>C53-C54</f>
        <v>5061370.01000002</v>
      </c>
      <c r="D55" s="47">
        <f>D53-D54</f>
        <v>-880548.21</v>
      </c>
      <c r="E55" s="47">
        <f>E53-E54</f>
        <v>4180821.800000012</v>
      </c>
      <c r="F55" s="43">
        <f>C55+D55</f>
        <v>4180821.8000000203</v>
      </c>
    </row>
    <row r="56" ht="15.75">
      <c r="E56" s="43"/>
    </row>
    <row r="57" ht="15.75">
      <c r="C57" s="43"/>
    </row>
  </sheetData>
  <sheetProtection/>
  <mergeCells count="2">
    <mergeCell ref="A51:B51"/>
    <mergeCell ref="A1:G1"/>
  </mergeCells>
  <printOptions horizontalCentered="1"/>
  <pageMargins left="1.1811023622047245" right="0.3937007874015748" top="0.3937007874015748" bottom="0.3937007874015748" header="0" footer="0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Користувач Windows</cp:lastModifiedBy>
  <cp:lastPrinted>2019-05-17T07:11:38Z</cp:lastPrinted>
  <dcterms:created xsi:type="dcterms:W3CDTF">2010-01-20T07:59:33Z</dcterms:created>
  <dcterms:modified xsi:type="dcterms:W3CDTF">2019-05-23T14:33:16Z</dcterms:modified>
  <cp:category/>
  <cp:version/>
  <cp:contentType/>
  <cp:contentStatus/>
</cp:coreProperties>
</file>